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5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'6'!$A$1:$CI$36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<sst xmlns="http://schemas.openxmlformats.org/spreadsheetml/2006/main" count="263" uniqueCount="168">
  <si>
    <t>Діяльність державної служби зайнятості</t>
  </si>
  <si>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</si>
  <si>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</si>
  <si>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</si>
  <si>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</si>
  <si>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</si>
  <si>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</si>
  <si>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</si>
  <si>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</si>
  <si>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 2016 р.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</si>
  <si>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</si>
  <si>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</si>
  <si>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</si>
  <si>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</si>
  <si>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</si>
  <si>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</si>
  <si>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</si>
  <si>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</si>
  <si>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</si>
  <si>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</si>
  <si>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</si>
  <si>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</si>
  <si>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</si>
  <si>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</si>
  <si>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</si>
  <si>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</si>
  <si>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</si>
  <si>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</si>
  <si>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</si>
  <si>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</si>
  <si>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</si>
  <si>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</si>
  <si>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</si>
  <si>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</si>
  <si>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</si>
  <si>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</si>
  <si>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</si>
  <si>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</si>
  <si>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</si>
  <si>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</si>
  <si>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</si>
  <si>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</si>
  <si>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</si>
  <si>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</si>
  <si>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</si>
  <si>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</si>
  <si>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</si>
  <si>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</si>
  <si>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</si>
  <si>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</si>
  <si>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</si>
  <si>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</si>
  <si>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2016 рік</t>
  </si>
  <si>
    <t>2017 рік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</si>
  <si>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</si>
  <si>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</si>
  <si>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</si>
  <si>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</si>
  <si>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</si>
  <si>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</si>
  <si>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</si>
  <si>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Путильський</t>
  </si>
  <si>
    <t>Сокирянський</t>
  </si>
  <si>
    <t>Сторожинецький</t>
  </si>
  <si>
    <t>Хотинський</t>
  </si>
  <si>
    <t>м.Чернівці</t>
  </si>
  <si>
    <t>м.Новодністровськ</t>
  </si>
  <si>
    <t>Чернівецька область</t>
  </si>
  <si>
    <t>Інформація щодо запланованого масового вивільнення працівників                                                                                             за 2016-2017 рр.</t>
  </si>
  <si>
    <t>Чернівецька область - всього</t>
  </si>
  <si>
    <t>Інформація щодо запланованого масового вивільнення працівників                                                                                             за  2016-2017 рр.</t>
  </si>
  <si>
    <t>за  2016-2017 рр.</t>
  </si>
  <si>
    <t>Станом на 1 січня 2018 року</t>
  </si>
  <si>
    <t>0,8 в.п.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</si>
  <si>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</si>
  <si>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</si>
  <si>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</si>
  <si>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</si>
  <si>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Працевлаштовано з компенсацією витрат роботодавцю єдиного внеску,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</si>
  <si>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</si>
  <si>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</si>
  <si>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</si>
  <si>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</si>
  <si>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</si>
  <si>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</si>
  <si>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Середній розмір допомоги по безробіттю,                                      у грудні, грн.</t>
  </si>
  <si>
    <t xml:space="preserve">  + 183 грн.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</si>
  <si>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</si>
  <si>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</si>
  <si>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</si>
  <si>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1680 грн.</t>
  </si>
  <si>
    <t xml:space="preserve"> - 6 осіб</t>
  </si>
  <si>
    <t>Надання послуг державною службою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</si>
  <si>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</si>
  <si>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</si>
  <si>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</si>
  <si>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</si>
  <si>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</si>
  <si>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</si>
  <si>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</si>
  <si>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</si>
  <si>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</si>
  <si>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</si>
  <si>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</si>
  <si>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рівень працевлашту-вання після закінчення профнавчання, %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</si>
  <si>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</si>
  <si>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</si>
  <si>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</si>
  <si>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</si>
  <si>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</si>
  <si>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</si>
  <si>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</si>
  <si>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</si>
  <si>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</si>
  <si>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r>
      <t>Середня тривалість пошуку роботи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(без урахування  терміну проходження профнавчання)</t>
    </r>
    <r>
      <rPr>
        <sz val="12"/>
        <rFont val="Times New Roman"/>
        <family val="1"/>
      </rPr>
      <t>, дні</t>
    </r>
  </si>
  <si>
    <t>Питома вага довготривалого безробіття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</si>
  <si>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</si>
  <si>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</si>
  <si>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Кількість укомплектованих вакансій</t>
  </si>
  <si>
    <t>Рівень укомплектування вакансій,%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</si>
  <si>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</si>
  <si>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</si>
  <si>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</si>
  <si>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Кількість претендентів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</si>
  <si>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</si>
  <si>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</si>
  <si>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2016               (за формою 3-ПН)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</si>
  <si>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</si>
  <si>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</si>
  <si>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</si>
  <si>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</si>
  <si>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</si>
  <si>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</si>
  <si>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</si>
  <si>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 xml:space="preserve"> Вижницький РЦЗ</t>
  </si>
  <si>
    <t xml:space="preserve"> Герцаївський РЦЗ</t>
  </si>
  <si>
    <t xml:space="preserve"> Глибоцький РЦЗ</t>
  </si>
  <si>
    <t xml:space="preserve"> Заставнівський РЦЗ</t>
  </si>
  <si>
    <t xml:space="preserve"> Кельменецький РЦЗ</t>
  </si>
  <si>
    <t xml:space="preserve"> Кіцманський РЦЗ</t>
  </si>
  <si>
    <t xml:space="preserve"> Новоселицький РЦЗ</t>
  </si>
  <si>
    <t xml:space="preserve"> Путильський РЦЗ</t>
  </si>
  <si>
    <t xml:space="preserve"> Сокирянський РЦЗ</t>
  </si>
  <si>
    <t xml:space="preserve"> Сторожинецький РЦЗ</t>
  </si>
  <si>
    <t xml:space="preserve"> Хотинський РЦЗ</t>
  </si>
  <si>
    <t xml:space="preserve"> Чернiвецький МЦЗ </t>
  </si>
  <si>
    <t xml:space="preserve"> Новоднiстровський МЦЗ</t>
  </si>
  <si>
    <t>у  2016 - 2017 рр.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</si>
  <si>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</si>
  <si>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</si>
  <si>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</si>
  <si>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</si>
  <si>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</si>
  <si>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</si>
  <si>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</si>
  <si>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</si>
  <si>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</si>
  <si>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</si>
  <si>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9 місяців 2016 року</t>
  </si>
  <si>
    <t>9 місяців 2017 року</t>
  </si>
  <si>
    <t>в середньому за період</t>
  </si>
  <si>
    <t>Економічно активне населення, (тис. осіб)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</si>
  <si>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</si>
  <si>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</si>
  <si>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</si>
  <si>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</si>
  <si>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</si>
  <si>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(тис. осіб)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</si>
</sst>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33" borderId="0" xfId="59" applyFill="1">
      <alignment/>
      <protection/>
    </xf>
    <xf numFmtId="0" fontId="7" fillId="0" borderId="0" xfId="59" applyFont="1" applyAlignment="1">
      <alignment vertical="center"/>
      <protection/>
    </xf>
    <xf numFmtId="0" fontId="2" fillId="0" borderId="0" xfId="59" applyFont="1" applyAlignment="1">
      <alignment horizontal="left" vertical="center"/>
      <protection/>
    </xf>
    <xf numFmtId="0" fontId="2" fillId="0" borderId="0" xfId="59" applyAlignment="1">
      <alignment horizontal="center" vertical="center"/>
      <protection/>
    </xf>
    <xf numFmtId="0" fontId="2" fillId="0" borderId="0" xfId="59" applyFill="1">
      <alignment/>
      <protection/>
    </xf>
    <xf numFmtId="3" fontId="2" fillId="0" borderId="0" xfId="59" applyNumberFormat="1">
      <alignment/>
      <protection/>
    </xf>
    <xf numFmtId="0" fontId="2" fillId="34" borderId="0" xfId="59" applyFill="1">
      <alignment/>
      <protection/>
    </xf>
    <xf numFmtId="0" fontId="8" fillId="0" borderId="0" xfId="59" applyFont="1">
      <alignment/>
      <protection/>
    </xf>
    <xf numFmtId="0" fontId="2" fillId="0" borderId="0" xfId="59" applyBorder="1">
      <alignment/>
      <protection/>
    </xf>
    <xf numFmtId="1" fontId="2" fillId="0" borderId="0" xfId="62" applyNumberFormat="1" applyFont="1" applyFill="1" applyProtection="1">
      <alignment/>
      <protection locked="0"/>
    </xf>
    <xf numFmtId="1" fontId="6" fillId="0" borderId="0" xfId="62" applyNumberFormat="1" applyFont="1" applyFill="1" applyAlignment="1" applyProtection="1">
      <alignment horizontal="right"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5" fillId="0" borderId="0" xfId="62" applyNumberFormat="1" applyFont="1" applyFill="1" applyProtection="1">
      <alignment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1" fontId="2" fillId="0" borderId="0" xfId="62" applyNumberFormat="1" applyFont="1" applyFill="1" applyBorder="1" applyAlignment="1" applyProtection="1">
      <alignment vertical="center"/>
      <protection locked="0"/>
    </xf>
    <xf numFmtId="1" fontId="12" fillId="0" borderId="0" xfId="62" applyNumberFormat="1" applyFont="1" applyFill="1" applyBorder="1" applyAlignment="1" applyProtection="1">
      <alignment horizontal="center" vertical="center"/>
      <protection locked="0"/>
    </xf>
    <xf numFmtId="1" fontId="20" fillId="0" borderId="0" xfId="62" applyNumberFormat="1" applyFont="1" applyFill="1" applyBorder="1" applyProtection="1">
      <alignment/>
      <protection locked="0"/>
    </xf>
    <xf numFmtId="173" fontId="20" fillId="0" borderId="0" xfId="62" applyNumberFormat="1" applyFont="1" applyFill="1" applyBorder="1" applyProtection="1">
      <alignment/>
      <protection locked="0"/>
    </xf>
    <xf numFmtId="1" fontId="21" fillId="0" borderId="0" xfId="62" applyNumberFormat="1" applyFont="1" applyFill="1" applyBorder="1" applyProtection="1">
      <alignment/>
      <protection locked="0"/>
    </xf>
    <xf numFmtId="3" fontId="21" fillId="0" borderId="0" xfId="62" applyNumberFormat="1" applyFont="1" applyFill="1" applyBorder="1" applyProtection="1">
      <alignment/>
      <protection locked="0"/>
    </xf>
    <xf numFmtId="3" fontId="20" fillId="0" borderId="0" xfId="62" applyNumberFormat="1" applyFont="1" applyFill="1" applyBorder="1" applyProtection="1">
      <alignment/>
      <protection locked="0"/>
    </xf>
    <xf numFmtId="0" fontId="5" fillId="0" borderId="10" xfId="60" applyFont="1" applyFill="1" applyBorder="1" applyAlignment="1">
      <alignment horizontal="center" vertical="center"/>
      <protection/>
    </xf>
    <xf numFmtId="0" fontId="24" fillId="0" borderId="0" xfId="68" applyFont="1" applyFill="1">
      <alignment/>
      <protection/>
    </xf>
    <xf numFmtId="0" fontId="26" fillId="0" borderId="0" xfId="68" applyFont="1" applyFill="1" applyBorder="1" applyAlignment="1">
      <alignment horizontal="center"/>
      <protection/>
    </xf>
    <xf numFmtId="0" fontId="26" fillId="0" borderId="0" xfId="68" applyFont="1" applyFill="1">
      <alignment/>
      <protection/>
    </xf>
    <xf numFmtId="0" fontId="28" fillId="0" borderId="0" xfId="68" applyFont="1" applyFill="1" applyAlignment="1">
      <alignment vertical="center"/>
      <protection/>
    </xf>
    <xf numFmtId="1" fontId="29" fillId="0" borderId="0" xfId="68" applyNumberFormat="1" applyFont="1" applyFill="1">
      <alignment/>
      <protection/>
    </xf>
    <xf numFmtId="0" fontId="29" fillId="0" borderId="0" xfId="68" applyFont="1" applyFill="1">
      <alignment/>
      <protection/>
    </xf>
    <xf numFmtId="0" fontId="28" fillId="0" borderId="0" xfId="68" applyFont="1" applyFill="1" applyAlignment="1">
      <alignment vertical="center" wrapText="1"/>
      <protection/>
    </xf>
    <xf numFmtId="0" fontId="29" fillId="0" borderId="0" xfId="68" applyFont="1" applyFill="1" applyAlignment="1">
      <alignment vertical="center"/>
      <protection/>
    </xf>
    <xf numFmtId="0" fontId="29" fillId="0" borderId="0" xfId="68" applyFont="1" applyFill="1" applyAlignment="1">
      <alignment horizontal="center"/>
      <protection/>
    </xf>
    <xf numFmtId="0" fontId="29" fillId="0" borderId="0" xfId="68" applyFont="1" applyFill="1" applyAlignment="1">
      <alignment wrapText="1"/>
      <protection/>
    </xf>
    <xf numFmtId="0" fontId="26" fillId="0" borderId="0" xfId="68" applyFont="1" applyFill="1" applyAlignment="1">
      <alignment vertical="center"/>
      <protection/>
    </xf>
    <xf numFmtId="3" fontId="33" fillId="0" borderId="0" xfId="68" applyNumberFormat="1" applyFont="1" applyFill="1" applyAlignment="1">
      <alignment horizontal="center" vertical="center"/>
      <protection/>
    </xf>
    <xf numFmtId="3" fontId="29" fillId="0" borderId="0" xfId="68" applyNumberFormat="1" applyFont="1" applyFill="1">
      <alignment/>
      <protection/>
    </xf>
    <xf numFmtId="173" fontId="29" fillId="0" borderId="0" xfId="68" applyNumberFormat="1" applyFont="1" applyFill="1">
      <alignment/>
      <protection/>
    </xf>
    <xf numFmtId="173" fontId="5" fillId="0" borderId="10" xfId="60" applyNumberFormat="1" applyFont="1" applyFill="1" applyBorder="1" applyAlignment="1">
      <alignment horizontal="center"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173" fontId="5" fillId="0" borderId="11" xfId="60" applyNumberFormat="1" applyFont="1" applyFill="1" applyBorder="1" applyAlignment="1">
      <alignment horizontal="center" vertical="center"/>
      <protection/>
    </xf>
    <xf numFmtId="172" fontId="9" fillId="0" borderId="11" xfId="60" applyNumberFormat="1" applyFont="1" applyFill="1" applyBorder="1" applyAlignment="1">
      <alignment horizontal="center" vertical="center" wrapText="1"/>
      <protection/>
    </xf>
    <xf numFmtId="173" fontId="12" fillId="0" borderId="11" xfId="60" applyNumberFormat="1" applyFont="1" applyFill="1" applyBorder="1" applyAlignment="1">
      <alignment horizontal="center" vertical="center"/>
      <protection/>
    </xf>
    <xf numFmtId="173" fontId="5" fillId="0" borderId="12" xfId="60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2" fillId="0" borderId="0" xfId="65" applyFont="1" applyAlignment="1">
      <alignment vertical="top"/>
      <protection/>
    </xf>
    <xf numFmtId="0" fontId="37" fillId="0" borderId="0" xfId="58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34" fillId="0" borderId="0" xfId="65" applyFont="1" applyFill="1" applyAlignment="1">
      <alignment horizontal="center" vertical="top" wrapText="1"/>
      <protection/>
    </xf>
    <xf numFmtId="0" fontId="37" fillId="0" borderId="0" xfId="65" applyFont="1" applyFill="1" applyAlignment="1">
      <alignment horizontal="right" vertical="center"/>
      <protection/>
    </xf>
    <xf numFmtId="0" fontId="35" fillId="0" borderId="0" xfId="65" applyFont="1" applyFill="1" applyAlignment="1">
      <alignment horizontal="center" vertical="top" wrapText="1"/>
      <protection/>
    </xf>
    <xf numFmtId="0" fontId="35" fillId="0" borderId="10" xfId="65" applyFont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/>
      <protection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0" xfId="65" applyNumberFormat="1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173" fontId="22" fillId="0" borderId="0" xfId="65" applyNumberFormat="1" applyFont="1" applyAlignment="1">
      <alignment horizontal="center" vertical="center"/>
      <protection/>
    </xf>
    <xf numFmtId="172" fontId="2" fillId="0" borderId="0" xfId="65" applyNumberFormat="1" applyFont="1" applyAlignment="1">
      <alignment vertical="center"/>
      <protection/>
    </xf>
    <xf numFmtId="173" fontId="22" fillId="35" borderId="0" xfId="65" applyNumberFormat="1" applyFont="1" applyFill="1" applyAlignment="1">
      <alignment horizontal="center" vertical="center"/>
      <protection/>
    </xf>
    <xf numFmtId="0" fontId="2" fillId="0" borderId="0" xfId="65" applyFont="1">
      <alignment/>
      <protection/>
    </xf>
    <xf numFmtId="0" fontId="31" fillId="0" borderId="0" xfId="68" applyFont="1" applyFill="1" applyAlignment="1">
      <alignment horizontal="center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0" fontId="24" fillId="0" borderId="0" xfId="68" applyFont="1" applyFill="1" applyAlignment="1">
      <alignment vertical="center" wrapText="1"/>
      <protection/>
    </xf>
    <xf numFmtId="0" fontId="28" fillId="0" borderId="0" xfId="68" applyFont="1" applyFill="1" applyAlignment="1">
      <alignment horizontal="center" vertical="top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13" xfId="68" applyFont="1" applyFill="1" applyBorder="1" applyAlignment="1">
      <alignment horizontal="center" vertical="center" wrapText="1"/>
      <protection/>
    </xf>
    <xf numFmtId="14" fontId="27" fillId="0" borderId="13" xfId="49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3" fontId="4" fillId="0" borderId="10" xfId="58" applyNumberFormat="1" applyFont="1" applyBorder="1" applyAlignment="1">
      <alignment horizontal="center"/>
      <protection/>
    </xf>
    <xf numFmtId="172" fontId="4" fillId="0" borderId="10" xfId="58" applyNumberFormat="1" applyFont="1" applyBorder="1" applyAlignment="1">
      <alignment horizontal="center"/>
      <protection/>
    </xf>
    <xf numFmtId="3" fontId="22" fillId="0" borderId="10" xfId="58" applyNumberFormat="1" applyFont="1" applyBorder="1" applyAlignment="1">
      <alignment horizontal="center"/>
      <protection/>
    </xf>
    <xf numFmtId="172" fontId="22" fillId="0" borderId="10" xfId="58" applyNumberFormat="1" applyFont="1" applyBorder="1" applyAlignment="1">
      <alignment horizontal="center"/>
      <protection/>
    </xf>
    <xf numFmtId="0" fontId="27" fillId="0" borderId="14" xfId="68" applyFont="1" applyFill="1" applyBorder="1" applyAlignment="1">
      <alignment horizontal="left" wrapText="1"/>
      <protection/>
    </xf>
    <xf numFmtId="3" fontId="27" fillId="33" borderId="10" xfId="68" applyNumberFormat="1" applyFont="1" applyFill="1" applyBorder="1" applyAlignment="1">
      <alignment horizontal="center"/>
      <protection/>
    </xf>
    <xf numFmtId="3" fontId="84" fillId="33" borderId="10" xfId="68" applyNumberFormat="1" applyFont="1" applyFill="1" applyBorder="1" applyAlignment="1">
      <alignment horizontal="center"/>
      <protection/>
    </xf>
    <xf numFmtId="3" fontId="84" fillId="33" borderId="15" xfId="68" applyNumberFormat="1" applyFont="1" applyFill="1" applyBorder="1" applyAlignment="1">
      <alignment horizontal="center"/>
      <protection/>
    </xf>
    <xf numFmtId="172" fontId="27" fillId="0" borderId="13" xfId="68" applyNumberFormat="1" applyFont="1" applyFill="1" applyBorder="1" applyAlignment="1">
      <alignment horizontal="center" wrapText="1"/>
      <protection/>
    </xf>
    <xf numFmtId="0" fontId="32" fillId="0" borderId="14" xfId="68" applyFont="1" applyFill="1" applyBorder="1" applyAlignment="1">
      <alignment horizontal="left" wrapText="1"/>
      <protection/>
    </xf>
    <xf numFmtId="3" fontId="39" fillId="0" borderId="10" xfId="49" applyNumberFormat="1" applyFont="1" applyBorder="1" applyAlignment="1">
      <alignment horizontal="center" wrapText="1"/>
      <protection/>
    </xf>
    <xf numFmtId="3" fontId="85" fillId="33" borderId="15" xfId="68" applyNumberFormat="1" applyFont="1" applyFill="1" applyBorder="1" applyAlignment="1">
      <alignment horizontal="center"/>
      <protection/>
    </xf>
    <xf numFmtId="172" fontId="32" fillId="0" borderId="13" xfId="68" applyNumberFormat="1" applyFont="1" applyFill="1" applyBorder="1" applyAlignment="1">
      <alignment horizontal="center" wrapText="1"/>
      <protection/>
    </xf>
    <xf numFmtId="0" fontId="32" fillId="0" borderId="16" xfId="68" applyFont="1" applyFill="1" applyBorder="1" applyAlignment="1">
      <alignment horizontal="left" wrapText="1"/>
      <protection/>
    </xf>
    <xf numFmtId="3" fontId="39" fillId="0" borderId="17" xfId="49" applyNumberFormat="1" applyFont="1" applyBorder="1" applyAlignment="1">
      <alignment horizontal="center" wrapText="1"/>
      <protection/>
    </xf>
    <xf numFmtId="3" fontId="85" fillId="33" borderId="18" xfId="68" applyNumberFormat="1" applyFont="1" applyFill="1" applyBorder="1" applyAlignment="1">
      <alignment horizontal="center"/>
      <protection/>
    </xf>
    <xf numFmtId="172" fontId="32" fillId="0" borderId="19" xfId="68" applyNumberFormat="1" applyFont="1" applyFill="1" applyBorder="1" applyAlignment="1">
      <alignment horizontal="center" wrapText="1"/>
      <protection/>
    </xf>
    <xf numFmtId="3" fontId="27" fillId="0" borderId="10" xfId="68" applyNumberFormat="1" applyFont="1" applyFill="1" applyBorder="1" applyAlignment="1">
      <alignment horizontal="center"/>
      <protection/>
    </xf>
    <xf numFmtId="172" fontId="27" fillId="0" borderId="13" xfId="68" applyNumberFormat="1" applyFont="1" applyFill="1" applyBorder="1" applyAlignment="1">
      <alignment horizontal="center"/>
      <protection/>
    </xf>
    <xf numFmtId="0" fontId="22" fillId="0" borderId="14" xfId="63" applyFont="1" applyBorder="1" applyAlignment="1">
      <alignment wrapText="1"/>
      <protection/>
    </xf>
    <xf numFmtId="3" fontId="32" fillId="0" borderId="10" xfId="68" applyNumberFormat="1" applyFont="1" applyFill="1" applyBorder="1" applyAlignment="1">
      <alignment horizontal="center" wrapText="1"/>
      <protection/>
    </xf>
    <xf numFmtId="3" fontId="32" fillId="0" borderId="10" xfId="68" applyNumberFormat="1" applyFont="1" applyFill="1" applyBorder="1" applyAlignment="1">
      <alignment horizontal="center"/>
      <protection/>
    </xf>
    <xf numFmtId="172" fontId="32" fillId="0" borderId="13" xfId="68" applyNumberFormat="1" applyFont="1" applyFill="1" applyBorder="1" applyAlignment="1">
      <alignment horizontal="center"/>
      <protection/>
    </xf>
    <xf numFmtId="0" fontId="22" fillId="0" borderId="16" xfId="63" applyFont="1" applyBorder="1" applyAlignment="1">
      <alignment wrapText="1"/>
      <protection/>
    </xf>
    <xf numFmtId="3" fontId="32" fillId="0" borderId="17" xfId="68" applyNumberFormat="1" applyFont="1" applyFill="1" applyBorder="1" applyAlignment="1">
      <alignment horizontal="center" wrapText="1"/>
      <protection/>
    </xf>
    <xf numFmtId="3" fontId="32" fillId="0" borderId="17" xfId="68" applyNumberFormat="1" applyFont="1" applyFill="1" applyBorder="1" applyAlignment="1">
      <alignment horizontal="center"/>
      <protection/>
    </xf>
    <xf numFmtId="172" fontId="32" fillId="0" borderId="19" xfId="68" applyNumberFormat="1" applyFont="1" applyFill="1" applyBorder="1" applyAlignment="1">
      <alignment horizontal="center"/>
      <protection/>
    </xf>
    <xf numFmtId="0" fontId="27" fillId="0" borderId="14" xfId="68" applyFont="1" applyFill="1" applyBorder="1" applyAlignment="1">
      <alignment horizontal="left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1" xfId="61" applyNumberFormat="1" applyFont="1" applyFill="1" applyBorder="1" applyAlignment="1">
      <alignment horizontal="center" vertical="center" wrapText="1"/>
      <protection/>
    </xf>
    <xf numFmtId="3" fontId="86" fillId="0" borderId="10" xfId="60" applyNumberFormat="1" applyFont="1" applyFill="1" applyBorder="1" applyAlignment="1">
      <alignment horizontal="center" vertical="center" wrapText="1"/>
      <protection/>
    </xf>
    <xf numFmtId="3" fontId="5" fillId="0" borderId="10" xfId="60" applyNumberFormat="1" applyFont="1" applyFill="1" applyBorder="1" applyAlignment="1">
      <alignment horizontal="center" vertical="center"/>
      <protection/>
    </xf>
    <xf numFmtId="3" fontId="5" fillId="0" borderId="11" xfId="60" applyNumberFormat="1" applyFont="1" applyFill="1" applyBorder="1" applyAlignment="1">
      <alignment horizontal="center" vertical="center"/>
      <protection/>
    </xf>
    <xf numFmtId="1" fontId="5" fillId="0" borderId="10" xfId="60" applyNumberFormat="1" applyFont="1" applyFill="1" applyBorder="1" applyAlignment="1">
      <alignment horizontal="center" vertical="center"/>
      <protection/>
    </xf>
    <xf numFmtId="3" fontId="12" fillId="0" borderId="11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left" wrapText="1"/>
      <protection/>
    </xf>
    <xf numFmtId="3" fontId="3" fillId="0" borderId="10" xfId="61" applyNumberFormat="1" applyFont="1" applyFill="1" applyBorder="1" applyAlignment="1">
      <alignment horizontal="center" wrapText="1"/>
      <protection/>
    </xf>
    <xf numFmtId="17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left" wrapText="1"/>
      <protection/>
    </xf>
    <xf numFmtId="3" fontId="3" fillId="0" borderId="11" xfId="61" applyNumberFormat="1" applyFont="1" applyFill="1" applyBorder="1" applyAlignment="1">
      <alignment horizontal="center" wrapText="1"/>
      <protection/>
    </xf>
    <xf numFmtId="173" fontId="5" fillId="0" borderId="11" xfId="60" applyNumberFormat="1" applyFont="1" applyFill="1" applyBorder="1" applyAlignment="1">
      <alignment horizontal="center"/>
      <protection/>
    </xf>
    <xf numFmtId="3" fontId="5" fillId="0" borderId="11" xfId="60" applyNumberFormat="1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 wrapText="1"/>
      <protection/>
    </xf>
    <xf numFmtId="0" fontId="5" fillId="0" borderId="10" xfId="60" applyFont="1" applyFill="1" applyBorder="1" applyAlignment="1">
      <alignment horizontal="center" wrapText="1"/>
      <protection/>
    </xf>
    <xf numFmtId="172" fontId="5" fillId="0" borderId="10" xfId="60" applyNumberFormat="1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/>
      <protection/>
    </xf>
    <xf numFmtId="0" fontId="86" fillId="0" borderId="10" xfId="50" applyFont="1" applyFill="1" applyBorder="1" applyAlignment="1">
      <alignment horizontal="left" wrapText="1"/>
      <protection/>
    </xf>
    <xf numFmtId="49" fontId="5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 wrapText="1"/>
      <protection/>
    </xf>
    <xf numFmtId="1" fontId="34" fillId="0" borderId="0" xfId="62" applyNumberFormat="1" applyFont="1" applyFill="1" applyBorder="1" applyAlignment="1" applyProtection="1">
      <alignment horizontal="center"/>
      <protection locked="0"/>
    </xf>
    <xf numFmtId="1" fontId="6" fillId="0" borderId="0" xfId="62" applyNumberFormat="1" applyFont="1" applyFill="1" applyBorder="1" applyAlignment="1" applyProtection="1">
      <alignment horizontal="right"/>
      <protection locked="0"/>
    </xf>
    <xf numFmtId="3" fontId="17" fillId="0" borderId="0" xfId="62" applyNumberFormat="1" applyFont="1" applyFill="1" applyBorder="1" applyAlignment="1" applyProtection="1">
      <alignment horizontal="center" vertical="center"/>
      <protection locked="0"/>
    </xf>
    <xf numFmtId="172" fontId="17" fillId="0" borderId="0" xfId="62" applyNumberFormat="1" applyFont="1" applyFill="1" applyBorder="1" applyAlignment="1" applyProtection="1">
      <alignment horizontal="center" vertical="center"/>
      <protection locked="0"/>
    </xf>
    <xf numFmtId="173" fontId="17" fillId="0" borderId="0" xfId="62" applyNumberFormat="1" applyFont="1" applyFill="1" applyBorder="1" applyAlignment="1" applyProtection="1">
      <alignment horizontal="center" vertical="center"/>
      <protection locked="0"/>
    </xf>
    <xf numFmtId="1" fontId="17" fillId="0" borderId="0" xfId="62" applyNumberFormat="1" applyFont="1" applyFill="1" applyBorder="1" applyAlignment="1" applyProtection="1">
      <alignment horizontal="center" vertical="center"/>
      <protection locked="0"/>
    </xf>
    <xf numFmtId="1" fontId="18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62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62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64" applyNumberFormat="1" applyFont="1" applyFill="1" applyBorder="1" applyAlignment="1">
      <alignment horizontal="center" vertical="center" wrapText="1"/>
      <protection/>
    </xf>
    <xf numFmtId="1" fontId="12" fillId="0" borderId="0" xfId="62" applyNumberFormat="1" applyFont="1" applyFill="1" applyBorder="1" applyProtection="1">
      <alignment/>
      <protection locked="0"/>
    </xf>
    <xf numFmtId="3" fontId="18" fillId="0" borderId="0" xfId="62" applyNumberFormat="1" applyFont="1" applyFill="1" applyBorder="1" applyAlignment="1" applyProtection="1">
      <alignment horizontal="center" vertical="center"/>
      <protection locked="0"/>
    </xf>
    <xf numFmtId="3" fontId="18" fillId="0" borderId="0" xfId="55" applyNumberFormat="1" applyFont="1" applyFill="1" applyBorder="1" applyAlignment="1">
      <alignment horizontal="center" vertical="center"/>
      <protection/>
    </xf>
    <xf numFmtId="1" fontId="18" fillId="0" borderId="0" xfId="62" applyNumberFormat="1" applyFont="1" applyFill="1" applyBorder="1" applyAlignment="1" applyProtection="1">
      <alignment horizontal="center" vertical="center"/>
      <protection locked="0"/>
    </xf>
    <xf numFmtId="3" fontId="18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64" applyNumberFormat="1" applyFont="1" applyFill="1" applyBorder="1" applyAlignment="1">
      <alignment horizontal="center" vertical="center" wrapText="1"/>
      <protection/>
    </xf>
    <xf numFmtId="1" fontId="18" fillId="0" borderId="0" xfId="55" applyNumberFormat="1" applyFont="1" applyFill="1" applyBorder="1" applyAlignment="1">
      <alignment horizontal="center" vertical="center"/>
      <protection/>
    </xf>
    <xf numFmtId="172" fontId="15" fillId="0" borderId="0" xfId="62" applyNumberFormat="1" applyFont="1" applyFill="1" applyBorder="1" applyAlignment="1" applyProtection="1">
      <alignment horizontal="center" vertical="center"/>
      <protection locked="0"/>
    </xf>
    <xf numFmtId="1" fontId="12" fillId="0" borderId="0" xfId="62" applyNumberFormat="1" applyFont="1" applyFill="1" applyBorder="1" applyAlignment="1" applyProtection="1">
      <alignment horizontal="left"/>
      <protection locked="0"/>
    </xf>
    <xf numFmtId="1" fontId="7" fillId="0" borderId="0" xfId="62" applyNumberFormat="1" applyFont="1" applyFill="1" applyProtection="1">
      <alignment/>
      <protection locked="0"/>
    </xf>
    <xf numFmtId="1" fontId="34" fillId="0" borderId="0" xfId="62" applyNumberFormat="1" applyFont="1" applyFill="1" applyAlignment="1" applyProtection="1">
      <alignment/>
      <protection locked="0"/>
    </xf>
    <xf numFmtId="1" fontId="40" fillId="0" borderId="0" xfId="62" applyNumberFormat="1" applyFont="1" applyFill="1" applyAlignment="1" applyProtection="1">
      <alignment/>
      <protection locked="0"/>
    </xf>
    <xf numFmtId="1" fontId="35" fillId="0" borderId="0" xfId="62" applyNumberFormat="1" applyFont="1" applyFill="1" applyAlignment="1" applyProtection="1">
      <alignment/>
      <protection locked="0"/>
    </xf>
    <xf numFmtId="1" fontId="35" fillId="0" borderId="0" xfId="62" applyNumberFormat="1" applyFont="1" applyFill="1" applyAlignment="1" applyProtection="1">
      <alignment horizontal="center"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4" fillId="0" borderId="0" xfId="62" applyNumberFormat="1" applyFont="1" applyFill="1" applyProtection="1">
      <alignment/>
      <protection locked="0"/>
    </xf>
    <xf numFmtId="1" fontId="35" fillId="0" borderId="0" xfId="62" applyNumberFormat="1" applyFont="1" applyFill="1" applyBorder="1" applyAlignment="1" applyProtection="1">
      <alignment horizontal="center"/>
      <protection locked="0"/>
    </xf>
    <xf numFmtId="173" fontId="11" fillId="0" borderId="0" xfId="62" applyNumberFormat="1" applyFont="1" applyFill="1" applyBorder="1" applyAlignment="1" applyProtection="1">
      <alignment horizontal="center"/>
      <protection locked="0"/>
    </xf>
    <xf numFmtId="1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14" fillId="33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/>
      <protection/>
    </xf>
    <xf numFmtId="0" fontId="12" fillId="36" borderId="10" xfId="62" applyFont="1" applyFill="1" applyBorder="1" applyAlignment="1" applyProtection="1">
      <alignment horizontal="left"/>
      <protection locked="0"/>
    </xf>
    <xf numFmtId="1" fontId="13" fillId="0" borderId="10" xfId="0" applyNumberFormat="1" applyFont="1" applyFill="1" applyBorder="1" applyAlignment="1">
      <alignment horizontal="center" wrapText="1"/>
    </xf>
    <xf numFmtId="0" fontId="13" fillId="36" borderId="10" xfId="62" applyFont="1" applyFill="1" applyBorder="1" applyAlignment="1" applyProtection="1">
      <alignment horizontal="left"/>
      <protection locked="0"/>
    </xf>
    <xf numFmtId="1" fontId="34" fillId="0" borderId="0" xfId="62" applyNumberFormat="1" applyFont="1" applyFill="1" applyBorder="1" applyAlignment="1" applyProtection="1">
      <alignment/>
      <protection locked="0"/>
    </xf>
    <xf numFmtId="1" fontId="35" fillId="0" borderId="0" xfId="62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>
      <alignment horizontal="left" wrapText="1"/>
    </xf>
    <xf numFmtId="3" fontId="3" fillId="0" borderId="10" xfId="62" applyNumberFormat="1" applyFont="1" applyFill="1" applyBorder="1" applyAlignment="1" applyProtection="1">
      <alignment horizontal="center"/>
      <protection locked="0"/>
    </xf>
    <xf numFmtId="172" fontId="3" fillId="0" borderId="10" xfId="62" applyNumberFormat="1" applyFont="1" applyFill="1" applyBorder="1" applyAlignment="1" applyProtection="1">
      <alignment horizontal="center"/>
      <protection locked="0"/>
    </xf>
    <xf numFmtId="173" fontId="3" fillId="0" borderId="10" xfId="62" applyNumberFormat="1" applyFont="1" applyFill="1" applyBorder="1" applyAlignment="1" applyProtection="1">
      <alignment horizontal="center"/>
      <protection locked="0"/>
    </xf>
    <xf numFmtId="1" fontId="3" fillId="0" borderId="10" xfId="62" applyNumberFormat="1" applyFont="1" applyFill="1" applyBorder="1" applyAlignment="1" applyProtection="1">
      <alignment horizontal="center"/>
      <protection locked="0"/>
    </xf>
    <xf numFmtId="1" fontId="3" fillId="0" borderId="10" xfId="62" applyNumberFormat="1" applyFont="1" applyFill="1" applyBorder="1" applyAlignment="1" applyProtection="1">
      <alignment horizontal="center" wrapText="1"/>
      <protection/>
    </xf>
    <xf numFmtId="3" fontId="3" fillId="0" borderId="10" xfId="62" applyNumberFormat="1" applyFont="1" applyFill="1" applyBorder="1" applyAlignment="1" applyProtection="1">
      <alignment horizontal="center" wrapText="1"/>
      <protection/>
    </xf>
    <xf numFmtId="173" fontId="3" fillId="0" borderId="10" xfId="62" applyNumberFormat="1" applyFont="1" applyFill="1" applyBorder="1" applyAlignment="1" applyProtection="1">
      <alignment horizontal="center" wrapText="1"/>
      <protection/>
    </xf>
    <xf numFmtId="173" fontId="3" fillId="0" borderId="10" xfId="62" applyNumberFormat="1" applyFont="1" applyFill="1" applyBorder="1" applyAlignment="1" applyProtection="1">
      <alignment horizontal="center" wrapText="1"/>
      <protection locked="0"/>
    </xf>
    <xf numFmtId="1" fontId="12" fillId="0" borderId="21" xfId="62" applyNumberFormat="1" applyFont="1" applyFill="1" applyBorder="1" applyAlignment="1" applyProtection="1">
      <alignment horizontal="center" wrapText="1"/>
      <protection locked="0"/>
    </xf>
    <xf numFmtId="1" fontId="12" fillId="0" borderId="10" xfId="62" applyNumberFormat="1" applyFont="1" applyFill="1" applyBorder="1" applyAlignment="1" applyProtection="1">
      <alignment horizontal="center" wrapText="1"/>
      <protection locked="0"/>
    </xf>
    <xf numFmtId="1" fontId="12" fillId="0" borderId="15" xfId="62" applyNumberFormat="1" applyFont="1" applyFill="1" applyBorder="1" applyAlignment="1" applyProtection="1">
      <alignment horizontal="center" wrapText="1"/>
      <protection locked="0"/>
    </xf>
    <xf numFmtId="3" fontId="3" fillId="0" borderId="10" xfId="62" applyNumberFormat="1" applyFont="1" applyFill="1" applyBorder="1" applyAlignment="1" applyProtection="1">
      <alignment horizontal="center" wrapText="1"/>
      <protection locked="0"/>
    </xf>
    <xf numFmtId="1" fontId="3" fillId="0" borderId="10" xfId="64" applyNumberFormat="1" applyFont="1" applyFill="1" applyBorder="1" applyAlignment="1">
      <alignment horizontal="center" wrapText="1"/>
      <protection/>
    </xf>
    <xf numFmtId="3" fontId="12" fillId="0" borderId="10" xfId="62" applyNumberFormat="1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>
      <alignment horizontal="center"/>
    </xf>
    <xf numFmtId="1" fontId="12" fillId="0" borderId="10" xfId="62" applyNumberFormat="1" applyFont="1" applyFill="1" applyBorder="1" applyAlignment="1" applyProtection="1">
      <alignment horizontal="center"/>
      <protection locked="0"/>
    </xf>
    <xf numFmtId="173" fontId="12" fillId="0" borderId="10" xfId="62" applyNumberFormat="1" applyFont="1" applyFill="1" applyBorder="1" applyAlignment="1" applyProtection="1">
      <alignment horizontal="center"/>
      <protection locked="0"/>
    </xf>
    <xf numFmtId="172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wrapText="1"/>
    </xf>
    <xf numFmtId="173" fontId="12" fillId="0" borderId="10" xfId="62" applyNumberFormat="1" applyFont="1" applyFill="1" applyBorder="1" applyAlignment="1" applyProtection="1">
      <alignment horizontal="center" wrapText="1"/>
      <protection locked="0"/>
    </xf>
    <xf numFmtId="3" fontId="12" fillId="0" borderId="10" xfId="62" applyNumberFormat="1" applyFont="1" applyFill="1" applyBorder="1" applyAlignment="1" applyProtection="1">
      <alignment horizontal="center" wrapText="1"/>
      <protection locked="0"/>
    </xf>
    <xf numFmtId="3" fontId="12" fillId="0" borderId="10" xfId="64" applyNumberFormat="1" applyFont="1" applyFill="1" applyBorder="1" applyAlignment="1">
      <alignment horizontal="center" wrapText="1"/>
      <protection/>
    </xf>
    <xf numFmtId="1" fontId="12" fillId="0" borderId="10" xfId="64" applyNumberFormat="1" applyFont="1" applyFill="1" applyBorder="1" applyAlignment="1">
      <alignment horizontal="center" wrapText="1"/>
      <protection/>
    </xf>
    <xf numFmtId="172" fontId="12" fillId="33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67">
      <alignment/>
      <protection/>
    </xf>
    <xf numFmtId="0" fontId="11" fillId="0" borderId="10" xfId="67" applyFont="1" applyBorder="1" applyAlignment="1">
      <alignment horizontal="center" vertical="center"/>
      <protection/>
    </xf>
    <xf numFmtId="0" fontId="11" fillId="0" borderId="10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left" wrapText="1"/>
      <protection/>
    </xf>
    <xf numFmtId="172" fontId="3" fillId="0" borderId="10" xfId="67" applyNumberFormat="1" applyFont="1" applyBorder="1" applyAlignment="1">
      <alignment horizontal="center"/>
      <protection/>
    </xf>
    <xf numFmtId="173" fontId="3" fillId="0" borderId="10" xfId="67" applyNumberFormat="1" applyFont="1" applyBorder="1" applyAlignment="1">
      <alignment wrapText="1"/>
      <protection/>
    </xf>
    <xf numFmtId="0" fontId="3" fillId="0" borderId="10" xfId="67" applyFont="1" applyBorder="1" applyAlignment="1">
      <alignment wrapText="1"/>
      <protection/>
    </xf>
    <xf numFmtId="0" fontId="3" fillId="0" borderId="10" xfId="67" applyFont="1" applyBorder="1" applyAlignment="1">
      <alignment horizontal="center" wrapText="1"/>
      <protection/>
    </xf>
    <xf numFmtId="0" fontId="3" fillId="0" borderId="10" xfId="67" applyFont="1" applyBorder="1" applyAlignment="1">
      <alignment horizontal="center"/>
      <protection/>
    </xf>
    <xf numFmtId="0" fontId="5" fillId="0" borderId="23" xfId="67" applyFont="1" applyBorder="1" applyAlignment="1">
      <alignment wrapText="1"/>
      <protection/>
    </xf>
    <xf numFmtId="172" fontId="5" fillId="0" borderId="10" xfId="67" applyNumberFormat="1" applyFont="1" applyBorder="1" applyAlignment="1">
      <alignment horizontal="center"/>
      <protection/>
    </xf>
    <xf numFmtId="0" fontId="5" fillId="0" borderId="10" xfId="67" applyFont="1" applyBorder="1" applyAlignment="1">
      <alignment wrapText="1"/>
      <protection/>
    </xf>
    <xf numFmtId="173" fontId="5" fillId="0" borderId="10" xfId="67" applyNumberFormat="1" applyFont="1" applyBorder="1" applyAlignment="1">
      <alignment wrapText="1"/>
      <protection/>
    </xf>
    <xf numFmtId="0" fontId="5" fillId="0" borderId="10" xfId="67" applyFont="1" applyBorder="1" applyAlignment="1">
      <alignment horizontal="center" wrapText="1"/>
      <protection/>
    </xf>
    <xf numFmtId="0" fontId="5" fillId="0" borderId="10" xfId="67" applyFont="1" applyBorder="1" applyAlignment="1">
      <alignment horizontal="center"/>
      <protection/>
    </xf>
    <xf numFmtId="0" fontId="3" fillId="0" borderId="24" xfId="67" applyFont="1" applyBorder="1" applyAlignment="1">
      <alignment wrapText="1"/>
      <protection/>
    </xf>
    <xf numFmtId="0" fontId="3" fillId="0" borderId="25" xfId="67" applyFont="1" applyBorder="1" applyAlignment="1">
      <alignment wrapText="1"/>
      <protection/>
    </xf>
    <xf numFmtId="0" fontId="5" fillId="0" borderId="24" xfId="67" applyFont="1" applyBorder="1" applyAlignment="1">
      <alignment wrapText="1"/>
      <protection/>
    </xf>
    <xf numFmtId="0" fontId="3" fillId="0" borderId="26" xfId="67" applyFont="1" applyBorder="1" applyAlignment="1">
      <alignment horizontal="left" wrapText="1"/>
      <protection/>
    </xf>
    <xf numFmtId="172" fontId="3" fillId="36" borderId="10" xfId="67" applyNumberFormat="1" applyFont="1" applyFill="1" applyBorder="1" applyAlignment="1">
      <alignment horizontal="center"/>
      <protection/>
    </xf>
    <xf numFmtId="0" fontId="35" fillId="0" borderId="0" xfId="67" applyFont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42" fillId="0" borderId="27" xfId="66" applyFont="1" applyFill="1" applyBorder="1" applyAlignment="1">
      <alignment horizontal="left"/>
      <protection/>
    </xf>
    <xf numFmtId="0" fontId="13" fillId="0" borderId="20" xfId="67" applyFont="1" applyBorder="1" applyAlignment="1">
      <alignment horizontal="center" vertical="center" wrapText="1"/>
      <protection/>
    </xf>
    <xf numFmtId="0" fontId="13" fillId="0" borderId="12" xfId="67" applyFont="1" applyBorder="1" applyAlignment="1">
      <alignment horizontal="center" vertical="center" wrapText="1"/>
      <protection/>
    </xf>
    <xf numFmtId="0" fontId="41" fillId="0" borderId="15" xfId="67" applyFont="1" applyBorder="1" applyAlignment="1">
      <alignment horizontal="center" vertical="center"/>
      <protection/>
    </xf>
    <xf numFmtId="0" fontId="41" fillId="0" borderId="28" xfId="67" applyFont="1" applyBorder="1" applyAlignment="1">
      <alignment horizontal="center" vertical="center"/>
      <protection/>
    </xf>
    <xf numFmtId="0" fontId="41" fillId="0" borderId="21" xfId="67" applyFont="1" applyBorder="1" applyAlignment="1">
      <alignment horizontal="center" vertical="center"/>
      <protection/>
    </xf>
    <xf numFmtId="0" fontId="34" fillId="0" borderId="0" xfId="65" applyFont="1" applyFill="1" applyAlignment="1">
      <alignment horizontal="center" vertical="top" wrapText="1"/>
      <protection/>
    </xf>
    <xf numFmtId="0" fontId="34" fillId="0" borderId="10" xfId="65" applyFont="1" applyFill="1" applyBorder="1" applyAlignment="1">
      <alignment horizontal="center" vertical="top" wrapText="1"/>
      <protection/>
    </xf>
    <xf numFmtId="0" fontId="35" fillId="0" borderId="10" xfId="65" applyFont="1" applyBorder="1" applyAlignment="1">
      <alignment horizontal="center" vertical="center" wrapText="1"/>
      <protection/>
    </xf>
    <xf numFmtId="0" fontId="23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/>
      <protection/>
    </xf>
    <xf numFmtId="0" fontId="26" fillId="0" borderId="29" xfId="68" applyFont="1" applyFill="1" applyBorder="1" applyAlignment="1">
      <alignment horizontal="center"/>
      <protection/>
    </xf>
    <xf numFmtId="0" fontId="26" fillId="0" borderId="30" xfId="68" applyFont="1" applyFill="1" applyBorder="1" applyAlignment="1">
      <alignment horizontal="center"/>
      <protection/>
    </xf>
    <xf numFmtId="2" fontId="27" fillId="0" borderId="31" xfId="68" applyNumberFormat="1" applyFont="1" applyFill="1" applyBorder="1" applyAlignment="1">
      <alignment horizontal="center" vertical="center" wrapText="1"/>
      <protection/>
    </xf>
    <xf numFmtId="2" fontId="27" fillId="0" borderId="10" xfId="68" applyNumberFormat="1" applyFont="1" applyFill="1" applyBorder="1" applyAlignment="1">
      <alignment horizontal="center" vertical="center" wrapText="1"/>
      <protection/>
    </xf>
    <xf numFmtId="0" fontId="27" fillId="0" borderId="31" xfId="68" applyFont="1" applyFill="1" applyBorder="1" applyAlignment="1">
      <alignment horizontal="center" vertical="center" wrapText="1"/>
      <protection/>
    </xf>
    <xf numFmtId="0" fontId="27" fillId="0" borderId="10" xfId="68" applyFont="1" applyFill="1" applyBorder="1" applyAlignment="1">
      <alignment horizontal="center" vertical="center" wrapText="1"/>
      <protection/>
    </xf>
    <xf numFmtId="14" fontId="27" fillId="0" borderId="31" xfId="49" applyNumberFormat="1" applyFont="1" applyBorder="1" applyAlignment="1">
      <alignment horizontal="center" vertical="center" wrapText="1"/>
      <protection/>
    </xf>
    <xf numFmtId="14" fontId="27" fillId="0" borderId="32" xfId="49" applyNumberFormat="1" applyFont="1" applyBorder="1" applyAlignment="1">
      <alignment horizontal="center" vertical="center" wrapText="1"/>
      <protection/>
    </xf>
    <xf numFmtId="0" fontId="30" fillId="0" borderId="0" xfId="68" applyFont="1" applyFill="1" applyAlignment="1">
      <alignment horizontal="center" wrapText="1"/>
      <protection/>
    </xf>
    <xf numFmtId="0" fontId="25" fillId="0" borderId="0" xfId="68" applyFont="1" applyFill="1" applyAlignment="1">
      <alignment horizontal="center" wrapText="1"/>
      <protection/>
    </xf>
    <xf numFmtId="0" fontId="26" fillId="0" borderId="33" xfId="68" applyFont="1" applyFill="1" applyBorder="1" applyAlignment="1">
      <alignment horizontal="center"/>
      <protection/>
    </xf>
    <xf numFmtId="0" fontId="26" fillId="0" borderId="14" xfId="68" applyFont="1" applyFill="1" applyBorder="1" applyAlignment="1">
      <alignment horizontal="center"/>
      <protection/>
    </xf>
    <xf numFmtId="0" fontId="23" fillId="0" borderId="31" xfId="68" applyFont="1" applyFill="1" applyBorder="1" applyAlignment="1">
      <alignment horizontal="center" vertical="center" wrapText="1"/>
      <protection/>
    </xf>
    <xf numFmtId="0" fontId="23" fillId="0" borderId="10" xfId="68" applyFont="1" applyFill="1" applyBorder="1" applyAlignment="1">
      <alignment horizontal="center" vertical="center" wrapText="1"/>
      <protection/>
    </xf>
    <xf numFmtId="0" fontId="23" fillId="0" borderId="32" xfId="68" applyFont="1" applyFill="1" applyBorder="1" applyAlignment="1">
      <alignment horizontal="center" vertical="center" wrapText="1"/>
      <protection/>
    </xf>
    <xf numFmtId="0" fontId="35" fillId="0" borderId="0" xfId="61" applyFont="1" applyAlignment="1">
      <alignment horizontal="center"/>
      <protection/>
    </xf>
    <xf numFmtId="0" fontId="35" fillId="0" borderId="27" xfId="60" applyFont="1" applyFill="1" applyBorder="1" applyAlignment="1">
      <alignment horizont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/>
      <protection/>
    </xf>
    <xf numFmtId="0" fontId="5" fillId="0" borderId="34" xfId="60" applyFont="1" applyFill="1" applyBorder="1" applyAlignment="1">
      <alignment horizontal="center"/>
      <protection/>
    </xf>
    <xf numFmtId="0" fontId="9" fillId="0" borderId="35" xfId="59" applyFont="1" applyFill="1" applyBorder="1" applyAlignment="1">
      <alignment horizontal="left" vertical="center" wrapText="1"/>
      <protection/>
    </xf>
    <xf numFmtId="173" fontId="5" fillId="0" borderId="15" xfId="60" applyNumberFormat="1" applyFont="1" applyFill="1" applyBorder="1" applyAlignment="1">
      <alignment horizontal="center" vertical="center"/>
      <protection/>
    </xf>
    <xf numFmtId="173" fontId="5" fillId="0" borderId="21" xfId="60" applyNumberFormat="1" applyFont="1" applyFill="1" applyBorder="1" applyAlignment="1">
      <alignment horizontal="center" vertical="center"/>
      <protection/>
    </xf>
    <xf numFmtId="0" fontId="36" fillId="0" borderId="35" xfId="60" applyFont="1" applyFill="1" applyBorder="1" applyAlignment="1">
      <alignment horizontal="center" vertical="center" wrapText="1"/>
      <protection/>
    </xf>
    <xf numFmtId="0" fontId="36" fillId="0" borderId="27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4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0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62" applyNumberFormat="1" applyFont="1" applyFill="1" applyAlignment="1" applyProtection="1">
      <alignment horizontal="center"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34" fillId="0" borderId="0" xfId="62" applyNumberFormat="1" applyFont="1" applyFill="1" applyBorder="1" applyAlignment="1" applyProtection="1">
      <alignment horizontal="center"/>
      <protection locked="0"/>
    </xf>
    <xf numFmtId="1" fontId="12" fillId="33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62" applyNumberFormat="1" applyFont="1" applyFill="1" applyBorder="1" applyAlignment="1" applyProtection="1">
      <alignment horizontal="center" vertical="center" wrapText="1"/>
      <protection/>
    </xf>
    <xf numFmtId="1" fontId="16" fillId="0" borderId="10" xfId="62" applyNumberFormat="1" applyFont="1" applyFill="1" applyBorder="1" applyAlignment="1" applyProtection="1">
      <alignment horizontal="center" vertical="center" wrapText="1"/>
      <protection/>
    </xf>
    <xf numFmtId="1" fontId="15" fillId="33" borderId="10" xfId="62" applyNumberFormat="1" applyFont="1" applyFill="1" applyBorder="1" applyAlignment="1" applyProtection="1">
      <alignment horizontal="center" vertical="center" wrapText="1"/>
      <protection/>
    </xf>
    <xf numFmtId="1" fontId="2" fillId="0" borderId="10" xfId="62" applyNumberFormat="1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 3" xfId="49"/>
    <cellStyle name="Звичайний 3 2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banyuk-AK\AppData\Local\Microsoft\Windows\Temporary%20Internet%20Files\Content.Outlook\3AOGCIYJ\2016%20&#1088;&#1110;&#1082;\&#1055;&#1086;&#1089;&#1083;&#1091;&#1075;&#1080;%2012.201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banyuk-AK\AppData\Local\Microsoft\Windows\Temporary%20Internet%20Files\Content.Outlook\3AOGCIYJ\&#1047;&#1074;&#1110;&#1090;&#1080;%20&#1079;%20&#1028;&#1030;&#1040;&#1057;\&#1055;&#1088;&#1072;&#1094;&#1077;-&#1085;&#1086;%20&#1087;&#1088;&#1086;&#1092;&#1085;&#1072;&#1074;&#1095;&#1072;&#1085;&#1085;&#1103;%202017%20&#1088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rney-mm\AppData\Local\Microsoft\Windows\Temporary%20Internet%20Files\Content.Outlook\2NEECAHN\&#1065;&#1086;&#1084;&#1110;&#1089;&#1103;&#1095;&#1085;&#1086;%20%20&#1055;&#1086;&#1089;&#1083;&#1091;&#1075;&#1080;%20&#1085;&#1072;%20&#1088;&#1072;&#1081;&#1086;&#1085;&#1080;%2001-12.%202017%20&#1088;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лютий ОПЕРАТИВНО"/>
      <sheetName val="січень-листопад"/>
    </sheetNames>
    <sheetDataSet>
      <sheetData sheetId="1">
        <row r="10">
          <cell r="AH10">
            <v>97.55426475084073</v>
          </cell>
          <cell r="BM10">
            <v>13.499014168462562</v>
          </cell>
        </row>
        <row r="11">
          <cell r="AH11">
            <v>100</v>
          </cell>
          <cell r="BM11">
            <v>12.067919951485749</v>
          </cell>
        </row>
        <row r="12">
          <cell r="AH12">
            <v>92.5</v>
          </cell>
          <cell r="BM12">
            <v>23.875</v>
          </cell>
        </row>
        <row r="13">
          <cell r="AH13">
            <v>100</v>
          </cell>
          <cell r="BM13">
            <v>12.223587223587224</v>
          </cell>
        </row>
        <row r="14">
          <cell r="AH14">
            <v>99.34640522875817</v>
          </cell>
          <cell r="BM14">
            <v>12.355212355212355</v>
          </cell>
        </row>
        <row r="15">
          <cell r="AH15">
            <v>97.89915966386555</v>
          </cell>
          <cell r="BM15">
            <v>15.218855218855218</v>
          </cell>
        </row>
        <row r="16">
          <cell r="AH16">
            <v>97.90794979079497</v>
          </cell>
          <cell r="BM16">
            <v>15.320910973084887</v>
          </cell>
        </row>
        <row r="17">
          <cell r="AH17">
            <v>99.11504424778761</v>
          </cell>
          <cell r="BM17">
            <v>5</v>
          </cell>
        </row>
        <row r="18">
          <cell r="AH18">
            <v>98.35164835164835</v>
          </cell>
          <cell r="BM18">
            <v>20.6973293768546</v>
          </cell>
        </row>
        <row r="19">
          <cell r="AH19">
            <v>100</v>
          </cell>
          <cell r="BM19">
            <v>8.527131782945736</v>
          </cell>
        </row>
        <row r="20">
          <cell r="AH20">
            <v>99.6078431372549</v>
          </cell>
          <cell r="BM20">
            <v>10.195758564437195</v>
          </cell>
        </row>
        <row r="21">
          <cell r="AH21">
            <v>98.4</v>
          </cell>
          <cell r="BM21">
            <v>19.108761329305135</v>
          </cell>
        </row>
        <row r="22">
          <cell r="AH22">
            <v>88.36104513064133</v>
          </cell>
          <cell r="BM22">
            <v>12.577565632458235</v>
          </cell>
        </row>
        <row r="23">
          <cell r="AH23">
            <v>100</v>
          </cell>
          <cell r="BM23">
            <v>11.941580756013746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9">
          <cell r="G9">
            <v>97.94499848896947</v>
          </cell>
        </row>
        <row r="10">
          <cell r="G10">
            <v>98.95104895104895</v>
          </cell>
        </row>
        <row r="11">
          <cell r="G11">
            <v>96.85534591194968</v>
          </cell>
        </row>
        <row r="12">
          <cell r="G12">
            <v>99.66996699669967</v>
          </cell>
        </row>
        <row r="13">
          <cell r="G13">
            <v>99.65397923875432</v>
          </cell>
        </row>
        <row r="14">
          <cell r="G14">
            <v>99.04761904761905</v>
          </cell>
        </row>
        <row r="15">
          <cell r="G15">
            <v>98.41897233201581</v>
          </cell>
        </row>
        <row r="16">
          <cell r="G16">
            <v>97.82608695652173</v>
          </cell>
        </row>
        <row r="17">
          <cell r="G17">
            <v>99.4413407821229</v>
          </cell>
        </row>
        <row r="18">
          <cell r="G18">
            <v>100</v>
          </cell>
        </row>
        <row r="19">
          <cell r="G19">
            <v>99.24812030075188</v>
          </cell>
        </row>
        <row r="20">
          <cell r="G20">
            <v>98.78542510121457</v>
          </cell>
        </row>
        <row r="21">
          <cell r="G21">
            <v>91.83266932270917</v>
          </cell>
        </row>
        <row r="22">
          <cell r="G22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слуги"/>
      <sheetName val="січень-квітень"/>
      <sheetName val="січень-травень"/>
      <sheetName val="січень-червень"/>
      <sheetName val="Січень 2017 р."/>
      <sheetName val="Січень - лютий 2017 р."/>
      <sheetName val="Січень - березень 2017 р. )"/>
      <sheetName val="Січень - квітень 2017 р."/>
      <sheetName val="Січень -травень 2017 р."/>
      <sheetName val="Січень -червень"/>
      <sheetName val="Січень -липень)"/>
      <sheetName val="Січень -серпень"/>
      <sheetName val="Січень -вересень"/>
      <sheetName val="Січень -жовтень"/>
      <sheetName val="Січень -листопад"/>
      <sheetName val="Січень -грудень"/>
    </sheetNames>
    <sheetDataSet>
      <sheetData sheetId="15">
        <row r="10">
          <cell r="G10">
            <v>100</v>
          </cell>
        </row>
        <row r="14">
          <cell r="G14">
            <v>100</v>
          </cell>
        </row>
        <row r="15">
          <cell r="G15">
            <v>100</v>
          </cell>
        </row>
        <row r="19">
          <cell r="G19">
            <v>100</v>
          </cell>
        </row>
        <row r="22">
          <cell r="G22">
            <v>100</v>
          </cell>
        </row>
        <row r="23">
          <cell r="G23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8.7109375" style="0" customWidth="1"/>
    <col min="9" max="9" width="10.140625" style="0" customWidth="1"/>
    <col min="10" max="10" width="9.57421875" style="0" customWidth="1"/>
  </cols>
  <sheetData>
    <row r="1" spans="1:10" ht="20.25">
      <c r="A1" s="215" t="s">
        <v>148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.75">
      <c r="A2" s="216" t="s">
        <v>149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">
      <c r="A4" s="217" t="s">
        <v>150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25.5">
      <c r="A5" s="218"/>
      <c r="B5" s="196" t="s">
        <v>151</v>
      </c>
      <c r="C5" s="197" t="s">
        <v>152</v>
      </c>
      <c r="D5" s="197" t="s">
        <v>153</v>
      </c>
      <c r="E5" s="197" t="s">
        <v>154</v>
      </c>
      <c r="F5" s="197" t="s">
        <v>155</v>
      </c>
      <c r="G5" s="197" t="s">
        <v>156</v>
      </c>
      <c r="H5" s="197" t="s">
        <v>157</v>
      </c>
      <c r="I5" s="197" t="s">
        <v>158</v>
      </c>
      <c r="J5" s="197" t="s">
        <v>159</v>
      </c>
    </row>
    <row r="6" spans="1:10" ht="15">
      <c r="A6" s="219"/>
      <c r="B6" s="220" t="s">
        <v>160</v>
      </c>
      <c r="C6" s="221"/>
      <c r="D6" s="221"/>
      <c r="E6" s="221"/>
      <c r="F6" s="221"/>
      <c r="G6" s="221"/>
      <c r="H6" s="221"/>
      <c r="I6" s="221"/>
      <c r="J6" s="222"/>
    </row>
    <row r="7" spans="1:10" ht="40.5" customHeight="1">
      <c r="A7" s="198" t="s">
        <v>161</v>
      </c>
      <c r="B7" s="199">
        <v>418</v>
      </c>
      <c r="C7" s="199">
        <v>419.6</v>
      </c>
      <c r="D7" s="199">
        <v>420.7</v>
      </c>
      <c r="E7" s="200">
        <v>423</v>
      </c>
      <c r="F7" s="201">
        <v>407.4</v>
      </c>
      <c r="G7" s="202">
        <v>404.9</v>
      </c>
      <c r="H7" s="203">
        <v>411.8</v>
      </c>
      <c r="I7" s="203">
        <v>413.4</v>
      </c>
      <c r="J7" s="202">
        <v>416.4</v>
      </c>
    </row>
    <row r="8" spans="1:10" ht="44.25" customHeight="1" thickBot="1">
      <c r="A8" s="204" t="s">
        <v>162</v>
      </c>
      <c r="B8" s="205">
        <v>62.7</v>
      </c>
      <c r="C8" s="205">
        <v>62.9</v>
      </c>
      <c r="D8" s="205">
        <v>63</v>
      </c>
      <c r="E8" s="206">
        <v>63.4</v>
      </c>
      <c r="F8" s="207">
        <v>61</v>
      </c>
      <c r="G8" s="208">
        <v>60.5</v>
      </c>
      <c r="H8" s="209">
        <v>61.5</v>
      </c>
      <c r="I8" s="209">
        <v>61.7</v>
      </c>
      <c r="J8" s="208">
        <v>62.1</v>
      </c>
    </row>
    <row r="9" spans="1:10" ht="42" customHeight="1" thickTop="1">
      <c r="A9" s="210" t="s">
        <v>163</v>
      </c>
      <c r="B9" s="199">
        <v>382.4</v>
      </c>
      <c r="C9" s="199">
        <v>385.4</v>
      </c>
      <c r="D9" s="199">
        <v>387.2</v>
      </c>
      <c r="E9" s="201">
        <v>391.6</v>
      </c>
      <c r="F9" s="201">
        <v>370.6</v>
      </c>
      <c r="G9" s="202">
        <v>367.2</v>
      </c>
      <c r="H9" s="203">
        <v>376.1</v>
      </c>
      <c r="I9" s="203">
        <v>377.8</v>
      </c>
      <c r="J9" s="202">
        <v>381.8</v>
      </c>
    </row>
    <row r="10" spans="1:10" ht="30.75" customHeight="1" thickBot="1">
      <c r="A10" s="204" t="s">
        <v>164</v>
      </c>
      <c r="B10" s="205">
        <v>57.4</v>
      </c>
      <c r="C10" s="205">
        <v>57.7</v>
      </c>
      <c r="D10" s="205">
        <v>57.9</v>
      </c>
      <c r="E10" s="206">
        <v>58.7</v>
      </c>
      <c r="F10" s="206">
        <v>55.5</v>
      </c>
      <c r="G10" s="208">
        <v>54.9</v>
      </c>
      <c r="H10" s="209">
        <v>56.2</v>
      </c>
      <c r="I10" s="209">
        <v>56.4</v>
      </c>
      <c r="J10" s="208">
        <v>57</v>
      </c>
    </row>
    <row r="11" spans="1:10" ht="38.25" customHeight="1" thickTop="1">
      <c r="A11" s="211" t="s">
        <v>165</v>
      </c>
      <c r="B11" s="199">
        <v>35.6</v>
      </c>
      <c r="C11" s="199">
        <v>34.2</v>
      </c>
      <c r="D11" s="199">
        <v>33.5</v>
      </c>
      <c r="E11" s="201">
        <v>31.4</v>
      </c>
      <c r="F11" s="201">
        <v>36.8</v>
      </c>
      <c r="G11" s="202">
        <v>37.7</v>
      </c>
      <c r="H11" s="203">
        <v>35.7</v>
      </c>
      <c r="I11" s="203">
        <v>35.6</v>
      </c>
      <c r="J11" s="202">
        <v>34.6</v>
      </c>
    </row>
    <row r="12" spans="1:10" ht="41.25" customHeight="1" thickBot="1">
      <c r="A12" s="212" t="s">
        <v>166</v>
      </c>
      <c r="B12" s="205">
        <v>8.5</v>
      </c>
      <c r="C12" s="205">
        <v>8.2</v>
      </c>
      <c r="D12" s="205">
        <v>8</v>
      </c>
      <c r="E12" s="207">
        <v>7.4</v>
      </c>
      <c r="F12" s="207">
        <v>9</v>
      </c>
      <c r="G12" s="208">
        <v>9.3</v>
      </c>
      <c r="H12" s="209">
        <v>8.7</v>
      </c>
      <c r="I12" s="209">
        <v>8.6</v>
      </c>
      <c r="J12" s="208">
        <v>8.3</v>
      </c>
    </row>
    <row r="13" spans="1:10" ht="36" customHeight="1" thickTop="1">
      <c r="A13" s="213" t="s">
        <v>167</v>
      </c>
      <c r="B13" s="214"/>
      <c r="C13" s="199">
        <v>247.9</v>
      </c>
      <c r="D13" s="199">
        <v>247.5</v>
      </c>
      <c r="E13" s="201">
        <v>244.6</v>
      </c>
      <c r="F13" s="201">
        <v>260.9</v>
      </c>
      <c r="G13" s="202">
        <v>264.3</v>
      </c>
      <c r="H13" s="203">
        <v>257.8</v>
      </c>
      <c r="I13" s="203">
        <v>256.2</v>
      </c>
      <c r="J13" s="202">
        <v>253.6</v>
      </c>
    </row>
  </sheetData>
  <sheetProtection/>
  <mergeCells count="5">
    <mergeCell ref="A1:J1"/>
    <mergeCell ref="A2:J2"/>
    <mergeCell ref="A4:J4"/>
    <mergeCell ref="A5:A6"/>
    <mergeCell ref="B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1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2" sqref="A2:F21"/>
    </sheetView>
  </sheetViews>
  <sheetFormatPr defaultColWidth="9.140625" defaultRowHeight="15"/>
  <cols>
    <col min="1" max="1" width="1.28515625" style="67" hidden="1" customWidth="1"/>
    <col min="2" max="2" width="24.140625" style="67" customWidth="1"/>
    <col min="3" max="4" width="17.8515625" style="67" customWidth="1"/>
    <col min="5" max="5" width="17.57421875" style="67" customWidth="1"/>
    <col min="6" max="6" width="16.7109375" style="67" customWidth="1"/>
    <col min="7" max="7" width="9.140625" style="67" customWidth="1"/>
    <col min="8" max="10" width="0" style="67" hidden="1" customWidth="1"/>
    <col min="11" max="16384" width="9.140625" style="67" customWidth="1"/>
  </cols>
  <sheetData>
    <row r="1" s="51" customFormat="1" ht="10.5" customHeight="1">
      <c r="F1" s="52"/>
    </row>
    <row r="2" spans="1:6" s="53" customFormat="1" ht="51" customHeight="1">
      <c r="A2" s="223" t="s">
        <v>47</v>
      </c>
      <c r="B2" s="223"/>
      <c r="C2" s="223"/>
      <c r="D2" s="223"/>
      <c r="E2" s="223"/>
      <c r="F2" s="223"/>
    </row>
    <row r="3" spans="1:6" s="53" customFormat="1" ht="20.25" customHeight="1">
      <c r="A3" s="54"/>
      <c r="B3" s="54"/>
      <c r="C3" s="54"/>
      <c r="D3" s="54"/>
      <c r="E3" s="54"/>
      <c r="F3" s="54"/>
    </row>
    <row r="4" spans="1:6" s="53" customFormat="1" ht="16.5" customHeight="1">
      <c r="A4" s="54"/>
      <c r="B4" s="54"/>
      <c r="C4" s="54"/>
      <c r="D4" s="54"/>
      <c r="E4" s="54"/>
      <c r="F4" s="55" t="s">
        <v>48</v>
      </c>
    </row>
    <row r="5" spans="1:6" s="53" customFormat="1" ht="24.75" customHeight="1">
      <c r="A5" s="54"/>
      <c r="B5" s="224"/>
      <c r="C5" s="225" t="s">
        <v>52</v>
      </c>
      <c r="D5" s="225" t="s">
        <v>53</v>
      </c>
      <c r="E5" s="225" t="s">
        <v>49</v>
      </c>
      <c r="F5" s="225"/>
    </row>
    <row r="6" spans="1:6" s="53" customFormat="1" ht="54.75" customHeight="1">
      <c r="A6" s="56"/>
      <c r="B6" s="224"/>
      <c r="C6" s="225"/>
      <c r="D6" s="225"/>
      <c r="E6" s="57" t="s">
        <v>5</v>
      </c>
      <c r="F6" s="58" t="s">
        <v>50</v>
      </c>
    </row>
    <row r="7" spans="2:6" s="59" customFormat="1" ht="19.5" customHeight="1">
      <c r="B7" s="60" t="s">
        <v>15</v>
      </c>
      <c r="C7" s="61">
        <v>1</v>
      </c>
      <c r="D7" s="62">
        <v>2</v>
      </c>
      <c r="E7" s="61">
        <v>3</v>
      </c>
      <c r="F7" s="62">
        <v>4</v>
      </c>
    </row>
    <row r="8" spans="2:10" s="63" customFormat="1" ht="23.25" customHeight="1">
      <c r="B8" s="75" t="s">
        <v>67</v>
      </c>
      <c r="C8" s="77">
        <f>SUM(C9:C21)</f>
        <v>8462</v>
      </c>
      <c r="D8" s="77">
        <f>SUM(D9:D21)</f>
        <v>2716</v>
      </c>
      <c r="E8" s="78">
        <f aca="true" t="shared" si="0" ref="E8:E21">ROUND(D8/C8*100,1)</f>
        <v>32.1</v>
      </c>
      <c r="F8" s="77">
        <f aca="true" t="shared" si="1" ref="F8:F21">D8-C8</f>
        <v>-5746</v>
      </c>
      <c r="H8" s="64" t="e">
        <f>ROUND(D8/#REF!*100,1)</f>
        <v>#REF!</v>
      </c>
      <c r="I8" s="65">
        <f aca="true" t="shared" si="2" ref="I8:J21">ROUND(C8/1000,1)</f>
        <v>8.5</v>
      </c>
      <c r="J8" s="65">
        <f t="shared" si="2"/>
        <v>2.7</v>
      </c>
    </row>
    <row r="9" spans="2:10" s="63" customFormat="1" ht="23.25" customHeight="1">
      <c r="B9" s="76" t="s">
        <v>54</v>
      </c>
      <c r="C9" s="79">
        <v>234</v>
      </c>
      <c r="D9" s="79">
        <v>76</v>
      </c>
      <c r="E9" s="80">
        <f t="shared" si="0"/>
        <v>32.5</v>
      </c>
      <c r="F9" s="79">
        <f t="shared" si="1"/>
        <v>-158</v>
      </c>
      <c r="H9" s="66" t="e">
        <f>ROUND(D9/#REF!*100,1)</f>
        <v>#REF!</v>
      </c>
      <c r="I9" s="65">
        <f t="shared" si="2"/>
        <v>0.2</v>
      </c>
      <c r="J9" s="65">
        <f t="shared" si="2"/>
        <v>0.1</v>
      </c>
    </row>
    <row r="10" spans="2:10" s="63" customFormat="1" ht="23.25" customHeight="1">
      <c r="B10" s="76" t="s">
        <v>55</v>
      </c>
      <c r="C10" s="79">
        <v>474</v>
      </c>
      <c r="D10" s="79">
        <v>376</v>
      </c>
      <c r="E10" s="80">
        <f t="shared" si="0"/>
        <v>79.3</v>
      </c>
      <c r="F10" s="79">
        <f t="shared" si="1"/>
        <v>-98</v>
      </c>
      <c r="H10" s="64" t="e">
        <f>ROUND(D10/#REF!*100,1)</f>
        <v>#REF!</v>
      </c>
      <c r="I10" s="65">
        <f t="shared" si="2"/>
        <v>0.5</v>
      </c>
      <c r="J10" s="65">
        <f t="shared" si="2"/>
        <v>0.4</v>
      </c>
    </row>
    <row r="11" spans="2:10" s="63" customFormat="1" ht="23.25" customHeight="1">
      <c r="B11" s="76" t="s">
        <v>56</v>
      </c>
      <c r="C11" s="79">
        <v>888</v>
      </c>
      <c r="D11" s="79">
        <v>52</v>
      </c>
      <c r="E11" s="80">
        <f t="shared" si="0"/>
        <v>5.9</v>
      </c>
      <c r="F11" s="79">
        <f t="shared" si="1"/>
        <v>-836</v>
      </c>
      <c r="H11" s="66" t="e">
        <f>ROUND(D11/#REF!*100,1)</f>
        <v>#REF!</v>
      </c>
      <c r="I11" s="65">
        <f t="shared" si="2"/>
        <v>0.9</v>
      </c>
      <c r="J11" s="65">
        <f t="shared" si="2"/>
        <v>0.1</v>
      </c>
    </row>
    <row r="12" spans="2:10" s="63" customFormat="1" ht="23.25" customHeight="1">
      <c r="B12" s="76" t="s">
        <v>57</v>
      </c>
      <c r="C12" s="79">
        <v>34</v>
      </c>
      <c r="D12" s="79">
        <v>45</v>
      </c>
      <c r="E12" s="80">
        <f t="shared" si="0"/>
        <v>132.4</v>
      </c>
      <c r="F12" s="79">
        <f t="shared" si="1"/>
        <v>11</v>
      </c>
      <c r="H12" s="64" t="e">
        <f>ROUND(D12/#REF!*100,1)</f>
        <v>#REF!</v>
      </c>
      <c r="I12" s="65">
        <f t="shared" si="2"/>
        <v>0</v>
      </c>
      <c r="J12" s="65">
        <f t="shared" si="2"/>
        <v>0</v>
      </c>
    </row>
    <row r="13" spans="2:10" s="63" customFormat="1" ht="23.25" customHeight="1">
      <c r="B13" s="76" t="s">
        <v>58</v>
      </c>
      <c r="C13" s="79">
        <v>57</v>
      </c>
      <c r="D13" s="79">
        <v>52</v>
      </c>
      <c r="E13" s="80">
        <f t="shared" si="0"/>
        <v>91.2</v>
      </c>
      <c r="F13" s="79">
        <f t="shared" si="1"/>
        <v>-5</v>
      </c>
      <c r="H13" s="64" t="e">
        <f>ROUND(D13/#REF!*100,1)</f>
        <v>#REF!</v>
      </c>
      <c r="I13" s="65">
        <f t="shared" si="2"/>
        <v>0.1</v>
      </c>
      <c r="J13" s="65">
        <f t="shared" si="2"/>
        <v>0.1</v>
      </c>
    </row>
    <row r="14" spans="2:10" s="63" customFormat="1" ht="23.25" customHeight="1">
      <c r="B14" s="76" t="s">
        <v>59</v>
      </c>
      <c r="C14" s="79">
        <v>119</v>
      </c>
      <c r="D14" s="79">
        <v>236</v>
      </c>
      <c r="E14" s="80">
        <f t="shared" si="0"/>
        <v>198.3</v>
      </c>
      <c r="F14" s="79">
        <f t="shared" si="1"/>
        <v>117</v>
      </c>
      <c r="H14" s="64" t="e">
        <f>ROUND(D14/#REF!*100,1)</f>
        <v>#REF!</v>
      </c>
      <c r="I14" s="65">
        <f t="shared" si="2"/>
        <v>0.1</v>
      </c>
      <c r="J14" s="65">
        <f t="shared" si="2"/>
        <v>0.2</v>
      </c>
    </row>
    <row r="15" spans="2:10" s="63" customFormat="1" ht="23.25" customHeight="1">
      <c r="B15" s="76" t="s">
        <v>60</v>
      </c>
      <c r="C15" s="79">
        <v>353</v>
      </c>
      <c r="D15" s="79">
        <v>69</v>
      </c>
      <c r="E15" s="80">
        <f t="shared" si="0"/>
        <v>19.5</v>
      </c>
      <c r="F15" s="79">
        <f t="shared" si="1"/>
        <v>-284</v>
      </c>
      <c r="H15" s="64" t="e">
        <f>ROUND(D15/#REF!*100,1)</f>
        <v>#REF!</v>
      </c>
      <c r="I15" s="65">
        <f t="shared" si="2"/>
        <v>0.4</v>
      </c>
      <c r="J15" s="65">
        <f t="shared" si="2"/>
        <v>0.1</v>
      </c>
    </row>
    <row r="16" spans="2:10" s="63" customFormat="1" ht="23.25" customHeight="1">
      <c r="B16" s="76" t="s">
        <v>61</v>
      </c>
      <c r="C16" s="79">
        <v>136</v>
      </c>
      <c r="D16" s="79">
        <v>171</v>
      </c>
      <c r="E16" s="80">
        <f t="shared" si="0"/>
        <v>125.7</v>
      </c>
      <c r="F16" s="79">
        <f t="shared" si="1"/>
        <v>35</v>
      </c>
      <c r="H16" s="64" t="e">
        <f>ROUND(D16/#REF!*100,1)</f>
        <v>#REF!</v>
      </c>
      <c r="I16" s="65">
        <f t="shared" si="2"/>
        <v>0.1</v>
      </c>
      <c r="J16" s="65">
        <f t="shared" si="2"/>
        <v>0.2</v>
      </c>
    </row>
    <row r="17" spans="2:10" s="63" customFormat="1" ht="23.25" customHeight="1">
      <c r="B17" s="76" t="s">
        <v>62</v>
      </c>
      <c r="C17" s="79">
        <v>232</v>
      </c>
      <c r="D17" s="79">
        <v>216</v>
      </c>
      <c r="E17" s="80">
        <f t="shared" si="0"/>
        <v>93.1</v>
      </c>
      <c r="F17" s="79">
        <f t="shared" si="1"/>
        <v>-16</v>
      </c>
      <c r="H17" s="64" t="e">
        <f>ROUND(D17/#REF!*100,1)</f>
        <v>#REF!</v>
      </c>
      <c r="I17" s="65">
        <f t="shared" si="2"/>
        <v>0.2</v>
      </c>
      <c r="J17" s="65">
        <f t="shared" si="2"/>
        <v>0.2</v>
      </c>
    </row>
    <row r="18" spans="2:10" s="63" customFormat="1" ht="23.25" customHeight="1">
      <c r="B18" s="76" t="s">
        <v>63</v>
      </c>
      <c r="C18" s="79">
        <v>290</v>
      </c>
      <c r="D18" s="79">
        <v>156</v>
      </c>
      <c r="E18" s="80">
        <f t="shared" si="0"/>
        <v>53.8</v>
      </c>
      <c r="F18" s="79">
        <f t="shared" si="1"/>
        <v>-134</v>
      </c>
      <c r="H18" s="66" t="e">
        <f>ROUND(D18/#REF!*100,1)</f>
        <v>#REF!</v>
      </c>
      <c r="I18" s="65">
        <f t="shared" si="2"/>
        <v>0.3</v>
      </c>
      <c r="J18" s="65">
        <f t="shared" si="2"/>
        <v>0.2</v>
      </c>
    </row>
    <row r="19" spans="2:10" s="63" customFormat="1" ht="23.25" customHeight="1">
      <c r="B19" s="76" t="s">
        <v>64</v>
      </c>
      <c r="C19" s="79">
        <v>221</v>
      </c>
      <c r="D19" s="79">
        <v>124</v>
      </c>
      <c r="E19" s="80">
        <f t="shared" si="0"/>
        <v>56.1</v>
      </c>
      <c r="F19" s="79">
        <f t="shared" si="1"/>
        <v>-97</v>
      </c>
      <c r="H19" s="66" t="e">
        <f>ROUND(D19/#REF!*100,1)</f>
        <v>#REF!</v>
      </c>
      <c r="I19" s="65">
        <f t="shared" si="2"/>
        <v>0.2</v>
      </c>
      <c r="J19" s="65">
        <f t="shared" si="2"/>
        <v>0.1</v>
      </c>
    </row>
    <row r="20" spans="2:10" s="63" customFormat="1" ht="23.25" customHeight="1">
      <c r="B20" s="76" t="s">
        <v>65</v>
      </c>
      <c r="C20" s="79">
        <v>5309</v>
      </c>
      <c r="D20" s="79">
        <v>1143</v>
      </c>
      <c r="E20" s="80">
        <f t="shared" si="0"/>
        <v>21.5</v>
      </c>
      <c r="F20" s="79">
        <f t="shared" si="1"/>
        <v>-4166</v>
      </c>
      <c r="H20" s="66" t="e">
        <f>ROUND(D20/#REF!*100,1)</f>
        <v>#REF!</v>
      </c>
      <c r="I20" s="65">
        <f t="shared" si="2"/>
        <v>5.3</v>
      </c>
      <c r="J20" s="65">
        <f t="shared" si="2"/>
        <v>1.1</v>
      </c>
    </row>
    <row r="21" spans="2:10" s="63" customFormat="1" ht="23.25" customHeight="1">
      <c r="B21" s="76" t="s">
        <v>66</v>
      </c>
      <c r="C21" s="79">
        <v>115</v>
      </c>
      <c r="D21" s="79">
        <v>0</v>
      </c>
      <c r="E21" s="80">
        <f t="shared" si="0"/>
        <v>0</v>
      </c>
      <c r="F21" s="79">
        <f t="shared" si="1"/>
        <v>-115</v>
      </c>
      <c r="H21" s="64" t="e">
        <f>ROUND(D21/#REF!*100,1)</f>
        <v>#REF!</v>
      </c>
      <c r="I21" s="65">
        <f t="shared" si="2"/>
        <v>0.1</v>
      </c>
      <c r="J21" s="65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A1" sqref="A1:E25"/>
    </sheetView>
  </sheetViews>
  <sheetFormatPr defaultColWidth="8.8515625" defaultRowHeight="15"/>
  <cols>
    <col min="1" max="1" width="45.57421875" style="30" customWidth="1"/>
    <col min="2" max="3" width="11.57421875" style="30" customWidth="1"/>
    <col min="4" max="4" width="14.28125" style="30" customWidth="1"/>
    <col min="5" max="5" width="15.28125" style="30" customWidth="1"/>
    <col min="6" max="8" width="8.8515625" style="30" customWidth="1"/>
    <col min="9" max="9" width="43.00390625" style="30" customWidth="1"/>
    <col min="10" max="16384" width="8.8515625" style="30" customWidth="1"/>
  </cols>
  <sheetData>
    <row r="1" spans="1:5" s="25" customFormat="1" ht="41.25" customHeight="1">
      <c r="A1" s="226" t="s">
        <v>68</v>
      </c>
      <c r="B1" s="226"/>
      <c r="C1" s="226"/>
      <c r="D1" s="226"/>
      <c r="E1" s="226"/>
    </row>
    <row r="2" spans="1:5" s="25" customFormat="1" ht="21.75" customHeight="1">
      <c r="A2" s="227" t="s">
        <v>16</v>
      </c>
      <c r="B2" s="227"/>
      <c r="C2" s="227"/>
      <c r="D2" s="227"/>
      <c r="E2" s="227"/>
    </row>
    <row r="3" spans="1:5" s="27" customFormat="1" ht="12" customHeight="1" thickBot="1">
      <c r="A3" s="26"/>
      <c r="B3" s="26"/>
      <c r="C3" s="26"/>
      <c r="D3" s="26"/>
      <c r="E3" s="26"/>
    </row>
    <row r="4" spans="1:5" s="27" customFormat="1" ht="21" customHeight="1">
      <c r="A4" s="228"/>
      <c r="B4" s="230" t="s">
        <v>2</v>
      </c>
      <c r="C4" s="232" t="s">
        <v>3</v>
      </c>
      <c r="D4" s="234" t="s">
        <v>49</v>
      </c>
      <c r="E4" s="235"/>
    </row>
    <row r="5" spans="1:5" s="27" customFormat="1" ht="26.25" customHeight="1">
      <c r="A5" s="229"/>
      <c r="B5" s="231"/>
      <c r="C5" s="233"/>
      <c r="D5" s="69" t="s">
        <v>51</v>
      </c>
      <c r="E5" s="74" t="s">
        <v>5</v>
      </c>
    </row>
    <row r="6" spans="1:5" s="28" customFormat="1" ht="34.5" customHeight="1">
      <c r="A6" s="81" t="s">
        <v>69</v>
      </c>
      <c r="B6" s="82">
        <f>SUM(B7:B25)</f>
        <v>8462</v>
      </c>
      <c r="C6" s="83">
        <f>SUM(C7:C25)</f>
        <v>2716</v>
      </c>
      <c r="D6" s="84">
        <f>C6-B6</f>
        <v>-5746</v>
      </c>
      <c r="E6" s="85">
        <f>ROUND(C6/B6*100,1)</f>
        <v>32.1</v>
      </c>
    </row>
    <row r="7" spans="1:9" ht="39.75" customHeight="1">
      <c r="A7" s="86" t="s">
        <v>18</v>
      </c>
      <c r="B7" s="87">
        <v>19</v>
      </c>
      <c r="C7" s="87">
        <v>13</v>
      </c>
      <c r="D7" s="88">
        <f aca="true" t="shared" si="0" ref="D7:D25">C7-B7</f>
        <v>-6</v>
      </c>
      <c r="E7" s="89">
        <f aca="true" t="shared" si="1" ref="E7:E25">ROUND(C7/B7*100,1)</f>
        <v>68.4</v>
      </c>
      <c r="F7" s="28"/>
      <c r="G7" s="29"/>
      <c r="I7" s="31"/>
    </row>
    <row r="8" spans="1:9" ht="44.25" customHeight="1">
      <c r="A8" s="86" t="s">
        <v>19</v>
      </c>
      <c r="B8" s="87">
        <v>0</v>
      </c>
      <c r="C8" s="87">
        <v>0</v>
      </c>
      <c r="D8" s="88">
        <f t="shared" si="0"/>
        <v>0</v>
      </c>
      <c r="E8" s="89" t="e">
        <f t="shared" si="1"/>
        <v>#DIV/0!</v>
      </c>
      <c r="F8" s="28"/>
      <c r="G8" s="29"/>
      <c r="I8" s="31"/>
    </row>
    <row r="9" spans="1:9" s="32" customFormat="1" ht="27" customHeight="1">
      <c r="A9" s="86" t="s">
        <v>20</v>
      </c>
      <c r="B9" s="87">
        <v>1</v>
      </c>
      <c r="C9" s="87">
        <v>54</v>
      </c>
      <c r="D9" s="88">
        <f t="shared" si="0"/>
        <v>53</v>
      </c>
      <c r="E9" s="89">
        <f t="shared" si="1"/>
        <v>5400</v>
      </c>
      <c r="F9" s="28"/>
      <c r="G9" s="29"/>
      <c r="H9" s="30"/>
      <c r="I9" s="31"/>
    </row>
    <row r="10" spans="1:11" ht="43.5" customHeight="1">
      <c r="A10" s="86" t="s">
        <v>21</v>
      </c>
      <c r="B10" s="87">
        <v>247</v>
      </c>
      <c r="C10" s="87">
        <v>0</v>
      </c>
      <c r="D10" s="88">
        <f t="shared" si="0"/>
        <v>-247</v>
      </c>
      <c r="E10" s="89">
        <f t="shared" si="1"/>
        <v>0</v>
      </c>
      <c r="F10" s="28"/>
      <c r="G10" s="29"/>
      <c r="I10" s="31"/>
      <c r="K10" s="33"/>
    </row>
    <row r="11" spans="1:9" ht="42" customHeight="1">
      <c r="A11" s="86" t="s">
        <v>22</v>
      </c>
      <c r="B11" s="87">
        <v>0</v>
      </c>
      <c r="C11" s="87">
        <v>0</v>
      </c>
      <c r="D11" s="88">
        <f t="shared" si="0"/>
        <v>0</v>
      </c>
      <c r="E11" s="89" t="e">
        <f t="shared" si="1"/>
        <v>#DIV/0!</v>
      </c>
      <c r="F11" s="28"/>
      <c r="G11" s="29"/>
      <c r="I11" s="31"/>
    </row>
    <row r="12" spans="1:9" ht="19.5" customHeight="1">
      <c r="A12" s="86" t="s">
        <v>23</v>
      </c>
      <c r="B12" s="87">
        <v>78</v>
      </c>
      <c r="C12" s="87">
        <v>0</v>
      </c>
      <c r="D12" s="88">
        <f t="shared" si="0"/>
        <v>-78</v>
      </c>
      <c r="E12" s="89">
        <f t="shared" si="1"/>
        <v>0</v>
      </c>
      <c r="F12" s="28"/>
      <c r="G12" s="29"/>
      <c r="I12" s="70"/>
    </row>
    <row r="13" spans="1:9" ht="41.25" customHeight="1">
      <c r="A13" s="86" t="s">
        <v>24</v>
      </c>
      <c r="B13" s="87">
        <v>5</v>
      </c>
      <c r="C13" s="87">
        <v>1</v>
      </c>
      <c r="D13" s="88">
        <f t="shared" si="0"/>
        <v>-4</v>
      </c>
      <c r="E13" s="89">
        <f t="shared" si="1"/>
        <v>20</v>
      </c>
      <c r="F13" s="28"/>
      <c r="G13" s="29"/>
      <c r="I13" s="31"/>
    </row>
    <row r="14" spans="1:9" ht="41.25" customHeight="1">
      <c r="A14" s="86" t="s">
        <v>25</v>
      </c>
      <c r="B14" s="87">
        <v>244</v>
      </c>
      <c r="C14" s="87">
        <v>106</v>
      </c>
      <c r="D14" s="88">
        <f t="shared" si="0"/>
        <v>-138</v>
      </c>
      <c r="E14" s="89">
        <f t="shared" si="1"/>
        <v>43.4</v>
      </c>
      <c r="F14" s="28"/>
      <c r="G14" s="29"/>
      <c r="I14" s="31"/>
    </row>
    <row r="15" spans="1:9" ht="42" customHeight="1">
      <c r="A15" s="86" t="s">
        <v>26</v>
      </c>
      <c r="B15" s="87">
        <v>0</v>
      </c>
      <c r="C15" s="87">
        <v>2</v>
      </c>
      <c r="D15" s="88">
        <f t="shared" si="0"/>
        <v>2</v>
      </c>
      <c r="E15" s="89" t="e">
        <f t="shared" si="1"/>
        <v>#DIV/0!</v>
      </c>
      <c r="F15" s="28"/>
      <c r="G15" s="29"/>
      <c r="I15" s="31"/>
    </row>
    <row r="16" spans="1:9" ht="23.25" customHeight="1">
      <c r="A16" s="86" t="s">
        <v>27</v>
      </c>
      <c r="B16" s="87">
        <v>78</v>
      </c>
      <c r="C16" s="87">
        <v>5</v>
      </c>
      <c r="D16" s="88">
        <f t="shared" si="0"/>
        <v>-73</v>
      </c>
      <c r="E16" s="89">
        <f t="shared" si="1"/>
        <v>6.4</v>
      </c>
      <c r="F16" s="28"/>
      <c r="G16" s="29"/>
      <c r="I16" s="31"/>
    </row>
    <row r="17" spans="1:9" ht="22.5" customHeight="1">
      <c r="A17" s="86" t="s">
        <v>28</v>
      </c>
      <c r="B17" s="87">
        <v>0</v>
      </c>
      <c r="C17" s="87">
        <v>3</v>
      </c>
      <c r="D17" s="88">
        <f t="shared" si="0"/>
        <v>3</v>
      </c>
      <c r="E17" s="89" t="e">
        <f t="shared" si="1"/>
        <v>#DIV/0!</v>
      </c>
      <c r="F17" s="28"/>
      <c r="G17" s="29"/>
      <c r="I17" s="31"/>
    </row>
    <row r="18" spans="1:9" ht="22.5" customHeight="1">
      <c r="A18" s="86" t="s">
        <v>29</v>
      </c>
      <c r="B18" s="87">
        <v>215</v>
      </c>
      <c r="C18" s="87">
        <v>1</v>
      </c>
      <c r="D18" s="88">
        <f t="shared" si="0"/>
        <v>-214</v>
      </c>
      <c r="E18" s="89">
        <f t="shared" si="1"/>
        <v>0.5</v>
      </c>
      <c r="F18" s="28"/>
      <c r="G18" s="29"/>
      <c r="I18" s="31"/>
    </row>
    <row r="19" spans="1:9" ht="38.25" customHeight="1">
      <c r="A19" s="86" t="s">
        <v>30</v>
      </c>
      <c r="B19" s="87">
        <v>168</v>
      </c>
      <c r="C19" s="87">
        <v>45</v>
      </c>
      <c r="D19" s="88">
        <f t="shared" si="0"/>
        <v>-123</v>
      </c>
      <c r="E19" s="89">
        <f t="shared" si="1"/>
        <v>26.8</v>
      </c>
      <c r="F19" s="28"/>
      <c r="G19" s="29"/>
      <c r="I19" s="71"/>
    </row>
    <row r="20" spans="1:9" ht="35.25" customHeight="1">
      <c r="A20" s="86" t="s">
        <v>31</v>
      </c>
      <c r="B20" s="87">
        <v>23</v>
      </c>
      <c r="C20" s="87">
        <v>14</v>
      </c>
      <c r="D20" s="88">
        <f t="shared" si="0"/>
        <v>-9</v>
      </c>
      <c r="E20" s="89">
        <f t="shared" si="1"/>
        <v>60.9</v>
      </c>
      <c r="F20" s="28"/>
      <c r="G20" s="29"/>
      <c r="I20" s="31"/>
    </row>
    <row r="21" spans="1:9" ht="41.25" customHeight="1">
      <c r="A21" s="86" t="s">
        <v>32</v>
      </c>
      <c r="B21" s="87">
        <v>5400</v>
      </c>
      <c r="C21" s="87">
        <v>1445</v>
      </c>
      <c r="D21" s="88">
        <f t="shared" si="0"/>
        <v>-3955</v>
      </c>
      <c r="E21" s="89">
        <f t="shared" si="1"/>
        <v>26.8</v>
      </c>
      <c r="F21" s="28"/>
      <c r="G21" s="29"/>
      <c r="I21" s="31"/>
    </row>
    <row r="22" spans="1:9" ht="19.5" customHeight="1">
      <c r="A22" s="86" t="s">
        <v>33</v>
      </c>
      <c r="B22" s="87">
        <v>364</v>
      </c>
      <c r="C22" s="87">
        <v>383</v>
      </c>
      <c r="D22" s="88">
        <f t="shared" si="0"/>
        <v>19</v>
      </c>
      <c r="E22" s="89">
        <f t="shared" si="1"/>
        <v>105.2</v>
      </c>
      <c r="F22" s="28"/>
      <c r="G22" s="29"/>
      <c r="I22" s="31"/>
    </row>
    <row r="23" spans="1:9" ht="39" customHeight="1">
      <c r="A23" s="86" t="s">
        <v>34</v>
      </c>
      <c r="B23" s="87">
        <v>1551</v>
      </c>
      <c r="C23" s="87">
        <v>614</v>
      </c>
      <c r="D23" s="88">
        <f t="shared" si="0"/>
        <v>-937</v>
      </c>
      <c r="E23" s="89">
        <f t="shared" si="1"/>
        <v>39.6</v>
      </c>
      <c r="F23" s="28"/>
      <c r="G23" s="29"/>
      <c r="I23" s="31"/>
    </row>
    <row r="24" spans="1:9" ht="38.25" customHeight="1">
      <c r="A24" s="86" t="s">
        <v>35</v>
      </c>
      <c r="B24" s="87">
        <v>0</v>
      </c>
      <c r="C24" s="87">
        <v>30</v>
      </c>
      <c r="D24" s="88">
        <f t="shared" si="0"/>
        <v>30</v>
      </c>
      <c r="E24" s="89" t="e">
        <f t="shared" si="1"/>
        <v>#DIV/0!</v>
      </c>
      <c r="F24" s="28"/>
      <c r="G24" s="29"/>
      <c r="I24" s="31"/>
    </row>
    <row r="25" spans="1:9" ht="22.5" customHeight="1" thickBot="1">
      <c r="A25" s="90" t="s">
        <v>36</v>
      </c>
      <c r="B25" s="91">
        <v>69</v>
      </c>
      <c r="C25" s="91">
        <v>0</v>
      </c>
      <c r="D25" s="92">
        <f t="shared" si="0"/>
        <v>-69</v>
      </c>
      <c r="E25" s="93">
        <f t="shared" si="1"/>
        <v>0</v>
      </c>
      <c r="F25" s="28"/>
      <c r="G25" s="29"/>
      <c r="I25" s="31"/>
    </row>
    <row r="26" spans="1:9" ht="15.75">
      <c r="A26" s="34"/>
      <c r="B26" s="34"/>
      <c r="C26" s="34"/>
      <c r="D26" s="34"/>
      <c r="E26" s="34"/>
      <c r="I26" s="31"/>
    </row>
    <row r="27" spans="1:5" ht="12.75">
      <c r="A27" s="34"/>
      <c r="B27" s="34"/>
      <c r="C27" s="34"/>
      <c r="D27" s="34"/>
      <c r="E27" s="3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A1" sqref="A1:E14"/>
    </sheetView>
  </sheetViews>
  <sheetFormatPr defaultColWidth="8.8515625" defaultRowHeight="15"/>
  <cols>
    <col min="1" max="1" width="52.8515625" style="30" customWidth="1"/>
    <col min="2" max="2" width="21.28125" style="30" customWidth="1"/>
    <col min="3" max="4" width="22.00390625" style="30" customWidth="1"/>
    <col min="5" max="5" width="21.57421875" style="30" customWidth="1"/>
    <col min="6" max="6" width="8.8515625" style="30" customWidth="1"/>
    <col min="7" max="7" width="10.8515625" style="30" bestFit="1" customWidth="1"/>
    <col min="8" max="16384" width="8.8515625" style="30" customWidth="1"/>
  </cols>
  <sheetData>
    <row r="1" spans="1:5" s="25" customFormat="1" ht="49.5" customHeight="1">
      <c r="A1" s="236" t="s">
        <v>70</v>
      </c>
      <c r="B1" s="236"/>
      <c r="C1" s="236"/>
      <c r="D1" s="236"/>
      <c r="E1" s="236"/>
    </row>
    <row r="2" spans="1:5" s="25" customFormat="1" ht="20.25" customHeight="1">
      <c r="A2" s="237" t="s">
        <v>37</v>
      </c>
      <c r="B2" s="237"/>
      <c r="C2" s="237"/>
      <c r="D2" s="237"/>
      <c r="E2" s="237"/>
    </row>
    <row r="3" spans="1:5" s="25" customFormat="1" ht="17.25" customHeight="1" thickBot="1">
      <c r="A3" s="68"/>
      <c r="B3" s="68"/>
      <c r="C3" s="68"/>
      <c r="D3" s="68"/>
      <c r="E3" s="68"/>
    </row>
    <row r="4" spans="1:5" s="27" customFormat="1" ht="25.5" customHeight="1">
      <c r="A4" s="238"/>
      <c r="B4" s="240" t="s">
        <v>2</v>
      </c>
      <c r="C4" s="240" t="s">
        <v>3</v>
      </c>
      <c r="D4" s="240" t="s">
        <v>49</v>
      </c>
      <c r="E4" s="242"/>
    </row>
    <row r="5" spans="1:5" s="27" customFormat="1" ht="37.5" customHeight="1">
      <c r="A5" s="239"/>
      <c r="B5" s="241"/>
      <c r="C5" s="241"/>
      <c r="D5" s="72" t="s">
        <v>51</v>
      </c>
      <c r="E5" s="73" t="s">
        <v>5</v>
      </c>
    </row>
    <row r="6" spans="1:7" s="35" customFormat="1" ht="34.5" customHeight="1">
      <c r="A6" s="104" t="s">
        <v>17</v>
      </c>
      <c r="B6" s="94">
        <f>SUM(B7:B15)</f>
        <v>8462</v>
      </c>
      <c r="C6" s="94">
        <f>SUM(C7:C15)</f>
        <v>2716</v>
      </c>
      <c r="D6" s="94">
        <f>C6-B6</f>
        <v>-5746</v>
      </c>
      <c r="E6" s="95">
        <f>ROUND(C6/B6*100,1)</f>
        <v>32.1</v>
      </c>
      <c r="G6" s="36"/>
    </row>
    <row r="7" spans="1:11" ht="51" customHeight="1">
      <c r="A7" s="96" t="s">
        <v>38</v>
      </c>
      <c r="B7" s="97">
        <v>1708</v>
      </c>
      <c r="C7" s="97">
        <v>706</v>
      </c>
      <c r="D7" s="98">
        <f aca="true" t="shared" si="0" ref="D7:D15">C7-B7</f>
        <v>-1002</v>
      </c>
      <c r="E7" s="99">
        <f aca="true" t="shared" si="1" ref="E7:E15">ROUND(C7/B7*100,1)</f>
        <v>41.3</v>
      </c>
      <c r="G7" s="36"/>
      <c r="H7" s="37"/>
      <c r="K7" s="37"/>
    </row>
    <row r="8" spans="1:11" ht="35.25" customHeight="1">
      <c r="A8" s="96" t="s">
        <v>39</v>
      </c>
      <c r="B8" s="97">
        <v>2502</v>
      </c>
      <c r="C8" s="97">
        <v>818</v>
      </c>
      <c r="D8" s="98">
        <f t="shared" si="0"/>
        <v>-1684</v>
      </c>
      <c r="E8" s="99">
        <f t="shared" si="1"/>
        <v>32.7</v>
      </c>
      <c r="G8" s="36"/>
      <c r="H8" s="37"/>
      <c r="K8" s="37"/>
    </row>
    <row r="9" spans="1:11" s="32" customFormat="1" ht="25.5" customHeight="1">
      <c r="A9" s="96" t="s">
        <v>40</v>
      </c>
      <c r="B9" s="97">
        <v>1945</v>
      </c>
      <c r="C9" s="97">
        <v>611</v>
      </c>
      <c r="D9" s="98">
        <f t="shared" si="0"/>
        <v>-1334</v>
      </c>
      <c r="E9" s="99">
        <f t="shared" si="1"/>
        <v>31.4</v>
      </c>
      <c r="F9" s="30"/>
      <c r="G9" s="36"/>
      <c r="H9" s="37"/>
      <c r="I9" s="30"/>
      <c r="K9" s="37"/>
    </row>
    <row r="10" spans="1:11" ht="36.75" customHeight="1">
      <c r="A10" s="96" t="s">
        <v>41</v>
      </c>
      <c r="B10" s="97">
        <v>414</v>
      </c>
      <c r="C10" s="97">
        <v>67</v>
      </c>
      <c r="D10" s="98">
        <f t="shared" si="0"/>
        <v>-347</v>
      </c>
      <c r="E10" s="99">
        <f t="shared" si="1"/>
        <v>16.2</v>
      </c>
      <c r="G10" s="36"/>
      <c r="H10" s="37"/>
      <c r="K10" s="37"/>
    </row>
    <row r="11" spans="1:11" ht="28.5" customHeight="1">
      <c r="A11" s="96" t="s">
        <v>42</v>
      </c>
      <c r="B11" s="97">
        <v>1016</v>
      </c>
      <c r="C11" s="97">
        <v>231</v>
      </c>
      <c r="D11" s="98">
        <f t="shared" si="0"/>
        <v>-785</v>
      </c>
      <c r="E11" s="99">
        <f t="shared" si="1"/>
        <v>22.7</v>
      </c>
      <c r="G11" s="36"/>
      <c r="H11" s="37"/>
      <c r="K11" s="37"/>
    </row>
    <row r="12" spans="1:11" ht="59.25" customHeight="1">
      <c r="A12" s="96" t="s">
        <v>43</v>
      </c>
      <c r="B12" s="97">
        <v>2</v>
      </c>
      <c r="C12" s="97">
        <v>8</v>
      </c>
      <c r="D12" s="98">
        <f t="shared" si="0"/>
        <v>6</v>
      </c>
      <c r="E12" s="99">
        <f t="shared" si="1"/>
        <v>400</v>
      </c>
      <c r="G12" s="36"/>
      <c r="H12" s="37"/>
      <c r="K12" s="37"/>
    </row>
    <row r="13" spans="1:18" ht="30.75" customHeight="1">
      <c r="A13" s="96" t="s">
        <v>44</v>
      </c>
      <c r="B13" s="97">
        <v>342</v>
      </c>
      <c r="C13" s="97">
        <v>37</v>
      </c>
      <c r="D13" s="98">
        <f t="shared" si="0"/>
        <v>-305</v>
      </c>
      <c r="E13" s="99">
        <f t="shared" si="1"/>
        <v>10.8</v>
      </c>
      <c r="G13" s="36"/>
      <c r="H13" s="37"/>
      <c r="K13" s="37"/>
      <c r="R13" s="38"/>
    </row>
    <row r="14" spans="1:18" ht="75" customHeight="1">
      <c r="A14" s="96" t="s">
        <v>45</v>
      </c>
      <c r="B14" s="97">
        <v>220</v>
      </c>
      <c r="C14" s="97">
        <v>109</v>
      </c>
      <c r="D14" s="98">
        <f t="shared" si="0"/>
        <v>-111</v>
      </c>
      <c r="E14" s="99">
        <f t="shared" si="1"/>
        <v>49.5</v>
      </c>
      <c r="G14" s="36"/>
      <c r="H14" s="37"/>
      <c r="K14" s="37"/>
      <c r="R14" s="38"/>
    </row>
    <row r="15" spans="1:18" ht="33" customHeight="1" thickBot="1">
      <c r="A15" s="100" t="s">
        <v>46</v>
      </c>
      <c r="B15" s="101">
        <v>313</v>
      </c>
      <c r="C15" s="101">
        <v>129</v>
      </c>
      <c r="D15" s="102">
        <f t="shared" si="0"/>
        <v>-184</v>
      </c>
      <c r="E15" s="103">
        <f t="shared" si="1"/>
        <v>41.2</v>
      </c>
      <c r="G15" s="36"/>
      <c r="H15" s="37"/>
      <c r="K15" s="37"/>
      <c r="R15" s="38"/>
    </row>
    <row r="16" spans="1:18" ht="12.75">
      <c r="A16" s="34"/>
      <c r="B16" s="34"/>
      <c r="C16" s="34"/>
      <c r="D16" s="34"/>
      <c r="R16" s="38"/>
    </row>
    <row r="17" spans="1:18" ht="12.75">
      <c r="A17" s="34"/>
      <c r="B17" s="34"/>
      <c r="C17" s="34"/>
      <c r="D17" s="34"/>
      <c r="R17" s="38"/>
    </row>
    <row r="18" ht="12.75">
      <c r="R18" s="38"/>
    </row>
    <row r="19" ht="12.75">
      <c r="R19" s="38"/>
    </row>
    <row r="20" ht="12.75">
      <c r="R20" s="38"/>
    </row>
    <row r="21" ht="12.75">
      <c r="R21" s="3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:E2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3" t="s">
        <v>0</v>
      </c>
      <c r="B1" s="243"/>
      <c r="C1" s="243"/>
      <c r="D1" s="243"/>
      <c r="E1" s="243"/>
    </row>
    <row r="2" spans="1:5" ht="27" customHeight="1">
      <c r="A2" s="244" t="s">
        <v>71</v>
      </c>
      <c r="B2" s="244"/>
      <c r="C2" s="244"/>
      <c r="D2" s="244"/>
      <c r="E2" s="244"/>
    </row>
    <row r="3" spans="1:6" ht="18" customHeight="1">
      <c r="A3" s="245" t="s">
        <v>1</v>
      </c>
      <c r="B3" s="245" t="s">
        <v>2</v>
      </c>
      <c r="C3" s="245" t="s">
        <v>3</v>
      </c>
      <c r="D3" s="246" t="s">
        <v>4</v>
      </c>
      <c r="E3" s="246"/>
      <c r="F3" s="2"/>
    </row>
    <row r="4" spans="1:6" ht="50.25" customHeight="1">
      <c r="A4" s="245"/>
      <c r="B4" s="245"/>
      <c r="C4" s="245"/>
      <c r="D4" s="24" t="s">
        <v>5</v>
      </c>
      <c r="E4" s="46" t="s">
        <v>79</v>
      </c>
      <c r="F4" s="2"/>
    </row>
    <row r="5" spans="1:6" ht="21" customHeight="1">
      <c r="A5" s="47" t="s">
        <v>74</v>
      </c>
      <c r="B5" s="40">
        <v>21180</v>
      </c>
      <c r="C5" s="40">
        <v>19829</v>
      </c>
      <c r="D5" s="39">
        <f aca="true" t="shared" si="0" ref="D5:D19">ROUND(C5/B5*100,1)</f>
        <v>93.6</v>
      </c>
      <c r="E5" s="108">
        <f aca="true" t="shared" si="1" ref="E5:E18">C5-B5</f>
        <v>-1351</v>
      </c>
      <c r="F5" s="1" t="s">
        <v>6</v>
      </c>
    </row>
    <row r="6" spans="1:5" ht="15.75">
      <c r="A6" s="48" t="s">
        <v>7</v>
      </c>
      <c r="B6" s="105">
        <v>12746</v>
      </c>
      <c r="C6" s="105">
        <v>11856</v>
      </c>
      <c r="D6" s="41">
        <f t="shared" si="0"/>
        <v>93</v>
      </c>
      <c r="E6" s="109">
        <f t="shared" si="1"/>
        <v>-890</v>
      </c>
    </row>
    <row r="7" spans="1:7" ht="33" customHeight="1">
      <c r="A7" s="47" t="s">
        <v>75</v>
      </c>
      <c r="B7" s="40">
        <v>11387</v>
      </c>
      <c r="C7" s="45">
        <v>11424</v>
      </c>
      <c r="D7" s="39">
        <f t="shared" si="0"/>
        <v>100.3</v>
      </c>
      <c r="E7" s="110">
        <f t="shared" si="1"/>
        <v>37</v>
      </c>
      <c r="F7" s="3"/>
      <c r="G7" s="4"/>
    </row>
    <row r="8" spans="1:7" ht="31.5">
      <c r="A8" s="49" t="s">
        <v>76</v>
      </c>
      <c r="B8" s="105">
        <v>4820</v>
      </c>
      <c r="C8" s="106">
        <v>4927</v>
      </c>
      <c r="D8" s="39">
        <f t="shared" si="0"/>
        <v>102.2</v>
      </c>
      <c r="E8" s="110">
        <f t="shared" si="1"/>
        <v>107</v>
      </c>
      <c r="F8" s="3"/>
      <c r="G8" s="4"/>
    </row>
    <row r="9" spans="1:7" ht="33" customHeight="1">
      <c r="A9" s="50" t="s">
        <v>8</v>
      </c>
      <c r="B9" s="42">
        <v>42.3</v>
      </c>
      <c r="C9" s="42">
        <v>43.1</v>
      </c>
      <c r="D9" s="250" t="s">
        <v>73</v>
      </c>
      <c r="E9" s="251"/>
      <c r="F9" s="5"/>
      <c r="G9" s="4"/>
    </row>
    <row r="10" spans="1:7" ht="33" customHeight="1">
      <c r="A10" s="48" t="s">
        <v>77</v>
      </c>
      <c r="B10" s="105">
        <v>70</v>
      </c>
      <c r="C10" s="105">
        <v>13</v>
      </c>
      <c r="D10" s="43">
        <f>ROUND(C10/B10*100,1)</f>
        <v>18.6</v>
      </c>
      <c r="E10" s="111">
        <f>C10-B10</f>
        <v>-57</v>
      </c>
      <c r="F10" s="5"/>
      <c r="G10" s="4"/>
    </row>
    <row r="11" spans="1:7" ht="36" customHeight="1">
      <c r="A11" s="48" t="s">
        <v>78</v>
      </c>
      <c r="B11" s="105">
        <v>264</v>
      </c>
      <c r="C11" s="105">
        <v>173</v>
      </c>
      <c r="D11" s="43">
        <f>ROUND(C11/B11*100,1)</f>
        <v>65.5</v>
      </c>
      <c r="E11" s="111">
        <f>C11-B11</f>
        <v>-91</v>
      </c>
      <c r="F11" s="5"/>
      <c r="G11" s="4"/>
    </row>
    <row r="12" spans="1:5" ht="33" customHeight="1">
      <c r="A12" s="48" t="s">
        <v>80</v>
      </c>
      <c r="B12" s="106">
        <v>3293</v>
      </c>
      <c r="C12" s="105">
        <v>3315</v>
      </c>
      <c r="D12" s="41">
        <f t="shared" si="0"/>
        <v>100.7</v>
      </c>
      <c r="E12" s="109">
        <f t="shared" si="1"/>
        <v>22</v>
      </c>
    </row>
    <row r="13" spans="1:5" ht="16.5" customHeight="1">
      <c r="A13" s="48" t="s">
        <v>81</v>
      </c>
      <c r="B13" s="106">
        <v>68</v>
      </c>
      <c r="C13" s="105">
        <v>211</v>
      </c>
      <c r="D13" s="41">
        <f>ROUND(C13/B13*100,1)</f>
        <v>310.3</v>
      </c>
      <c r="E13" s="109">
        <f>C13-B13</f>
        <v>143</v>
      </c>
    </row>
    <row r="14" spans="1:5" ht="17.25" customHeight="1">
      <c r="A14" s="48" t="s">
        <v>82</v>
      </c>
      <c r="B14" s="106">
        <v>2</v>
      </c>
      <c r="C14" s="105">
        <v>3</v>
      </c>
      <c r="D14" s="41">
        <f>ROUND(C14/B14*100,1)</f>
        <v>150</v>
      </c>
      <c r="E14" s="109">
        <f>C14-B14</f>
        <v>1</v>
      </c>
    </row>
    <row r="15" spans="1:6" ht="33.75" customHeight="1">
      <c r="A15" s="47" t="s">
        <v>83</v>
      </c>
      <c r="B15" s="45">
        <v>2524</v>
      </c>
      <c r="C15" s="107">
        <v>2491</v>
      </c>
      <c r="D15" s="39">
        <f t="shared" si="0"/>
        <v>98.7</v>
      </c>
      <c r="E15" s="108">
        <f t="shared" si="1"/>
        <v>-33</v>
      </c>
      <c r="F15" s="6"/>
    </row>
    <row r="16" spans="1:6" ht="31.5">
      <c r="A16" s="48" t="s">
        <v>84</v>
      </c>
      <c r="B16" s="105">
        <v>2677</v>
      </c>
      <c r="C16" s="105">
        <v>2719</v>
      </c>
      <c r="D16" s="44">
        <f t="shared" si="0"/>
        <v>101.6</v>
      </c>
      <c r="E16" s="109">
        <f t="shared" si="1"/>
        <v>42</v>
      </c>
      <c r="F16" s="7"/>
    </row>
    <row r="17" spans="1:11" ht="15.75">
      <c r="A17" s="112" t="s">
        <v>14</v>
      </c>
      <c r="B17" s="113">
        <v>13459</v>
      </c>
      <c r="C17" s="113">
        <v>14298</v>
      </c>
      <c r="D17" s="114">
        <f t="shared" si="0"/>
        <v>106.2</v>
      </c>
      <c r="E17" s="115">
        <f t="shared" si="1"/>
        <v>839</v>
      </c>
      <c r="F17" s="7"/>
      <c r="K17" s="8"/>
    </row>
    <row r="18" spans="1:6" ht="16.5" customHeight="1">
      <c r="A18" s="116" t="s">
        <v>7</v>
      </c>
      <c r="B18" s="117">
        <v>12940</v>
      </c>
      <c r="C18" s="117">
        <v>13576</v>
      </c>
      <c r="D18" s="118">
        <f t="shared" si="0"/>
        <v>104.9</v>
      </c>
      <c r="E18" s="119">
        <f t="shared" si="1"/>
        <v>636</v>
      </c>
      <c r="F18" s="7"/>
    </row>
    <row r="19" spans="1:6" ht="37.5" customHeight="1">
      <c r="A19" s="112" t="s">
        <v>85</v>
      </c>
      <c r="B19" s="113">
        <v>1734</v>
      </c>
      <c r="C19" s="120">
        <v>1917</v>
      </c>
      <c r="D19" s="118">
        <f t="shared" si="0"/>
        <v>110.6</v>
      </c>
      <c r="E19" s="121" t="s">
        <v>86</v>
      </c>
      <c r="F19" s="7"/>
    </row>
    <row r="20" spans="1:5" ht="9" customHeight="1">
      <c r="A20" s="252" t="s">
        <v>72</v>
      </c>
      <c r="B20" s="252"/>
      <c r="C20" s="252"/>
      <c r="D20" s="252"/>
      <c r="E20" s="252"/>
    </row>
    <row r="21" spans="1:5" ht="21.75" customHeight="1">
      <c r="A21" s="253"/>
      <c r="B21" s="253"/>
      <c r="C21" s="253"/>
      <c r="D21" s="253"/>
      <c r="E21" s="253"/>
    </row>
    <row r="22" spans="1:5" ht="12.75" customHeight="1">
      <c r="A22" s="245" t="s">
        <v>1</v>
      </c>
      <c r="B22" s="245" t="s">
        <v>9</v>
      </c>
      <c r="C22" s="245" t="s">
        <v>10</v>
      </c>
      <c r="D22" s="254" t="s">
        <v>4</v>
      </c>
      <c r="E22" s="255"/>
    </row>
    <row r="23" spans="1:5" ht="48.75" customHeight="1">
      <c r="A23" s="245"/>
      <c r="B23" s="245"/>
      <c r="C23" s="245"/>
      <c r="D23" s="24" t="s">
        <v>5</v>
      </c>
      <c r="E23" s="46" t="s">
        <v>79</v>
      </c>
    </row>
    <row r="24" spans="1:8" ht="26.25" customHeight="1">
      <c r="A24" s="112" t="s">
        <v>74</v>
      </c>
      <c r="B24" s="113">
        <v>7973</v>
      </c>
      <c r="C24" s="120">
        <v>6616</v>
      </c>
      <c r="D24" s="114">
        <f>ROUND(C24/B24*100,1)</f>
        <v>83</v>
      </c>
      <c r="E24" s="122">
        <f>C24-B24</f>
        <v>-1357</v>
      </c>
      <c r="G24" s="9"/>
      <c r="H24" s="9"/>
    </row>
    <row r="25" spans="1:5" ht="31.5">
      <c r="A25" s="112" t="s">
        <v>87</v>
      </c>
      <c r="B25" s="113">
        <v>6582</v>
      </c>
      <c r="C25" s="120">
        <v>5447</v>
      </c>
      <c r="D25" s="114">
        <f>ROUND(C25/B25*100,1)</f>
        <v>82.8</v>
      </c>
      <c r="E25" s="114">
        <f>C25-B25</f>
        <v>-1135</v>
      </c>
    </row>
    <row r="26" spans="1:5" ht="24" customHeight="1">
      <c r="A26" s="112" t="s">
        <v>88</v>
      </c>
      <c r="B26" s="120">
        <v>722</v>
      </c>
      <c r="C26" s="120">
        <v>1218</v>
      </c>
      <c r="D26" s="114">
        <f>ROUND(C26/B26*100,1)</f>
        <v>168.7</v>
      </c>
      <c r="E26" s="123">
        <f>C26-B26</f>
        <v>496</v>
      </c>
    </row>
    <row r="27" spans="1:5" ht="34.5" customHeight="1">
      <c r="A27" s="112" t="s">
        <v>89</v>
      </c>
      <c r="B27" s="120"/>
      <c r="C27" s="120">
        <v>303</v>
      </c>
      <c r="D27" s="114" t="s">
        <v>11</v>
      </c>
      <c r="E27" s="123" t="s">
        <v>11</v>
      </c>
    </row>
    <row r="28" spans="1:10" ht="28.5" customHeight="1">
      <c r="A28" s="124" t="s">
        <v>12</v>
      </c>
      <c r="B28" s="120">
        <v>2620</v>
      </c>
      <c r="C28" s="120">
        <v>4300</v>
      </c>
      <c r="D28" s="122">
        <f>ROUND(C28/B28*100,1)</f>
        <v>164.1</v>
      </c>
      <c r="E28" s="125" t="s">
        <v>90</v>
      </c>
      <c r="F28" s="7"/>
      <c r="G28" s="7"/>
      <c r="I28" s="7"/>
      <c r="J28" s="10"/>
    </row>
    <row r="29" spans="1:5" ht="24.75" customHeight="1">
      <c r="A29" s="112" t="s">
        <v>13</v>
      </c>
      <c r="B29" s="126">
        <v>11</v>
      </c>
      <c r="C29" s="126">
        <v>5</v>
      </c>
      <c r="D29" s="247" t="s">
        <v>91</v>
      </c>
      <c r="E29" s="248"/>
    </row>
    <row r="30" spans="1:5" ht="33" customHeight="1">
      <c r="A30" s="249"/>
      <c r="B30" s="249"/>
      <c r="C30" s="249"/>
      <c r="D30" s="249"/>
      <c r="E30" s="249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U44"/>
  <sheetViews>
    <sheetView view="pageBreakPreview" zoomScale="75" zoomScaleNormal="75" zoomScaleSheetLayoutView="75" zoomScalePageLayoutView="0" workbookViewId="0" topLeftCell="A1">
      <pane xSplit="1" ySplit="10" topLeftCell="B11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G30" sqref="G30"/>
    </sheetView>
  </sheetViews>
  <sheetFormatPr defaultColWidth="9.140625" defaultRowHeight="15"/>
  <cols>
    <col min="1" max="1" width="18.7109375" style="11" customWidth="1"/>
    <col min="2" max="3" width="10.00390625" style="11" customWidth="1"/>
    <col min="4" max="4" width="8.57421875" style="11" customWidth="1"/>
    <col min="5" max="5" width="9.28125" style="11" customWidth="1"/>
    <col min="6" max="7" width="9.8515625" style="11" customWidth="1"/>
    <col min="8" max="8" width="7.57421875" style="11" customWidth="1"/>
    <col min="9" max="9" width="8.7109375" style="11" customWidth="1"/>
    <col min="10" max="11" width="10.00390625" style="11" customWidth="1"/>
    <col min="12" max="12" width="7.421875" style="11" customWidth="1"/>
    <col min="13" max="13" width="8.7109375" style="11" customWidth="1"/>
    <col min="14" max="14" width="7.421875" style="11" customWidth="1"/>
    <col min="15" max="15" width="8.00390625" style="11" customWidth="1"/>
    <col min="16" max="16" width="8.140625" style="11" customWidth="1"/>
    <col min="17" max="17" width="6.57421875" style="11" customWidth="1"/>
    <col min="18" max="19" width="8.28125" style="11" customWidth="1"/>
    <col min="20" max="20" width="6.421875" style="11" customWidth="1"/>
    <col min="21" max="21" width="7.28125" style="11" customWidth="1"/>
    <col min="22" max="25" width="6.7109375" style="11" hidden="1" customWidth="1"/>
    <col min="26" max="26" width="8.57421875" style="11" customWidth="1"/>
    <col min="27" max="27" width="8.8515625" style="11" customWidth="1"/>
    <col min="28" max="28" width="6.421875" style="11" customWidth="1"/>
    <col min="29" max="29" width="8.421875" style="11" customWidth="1"/>
    <col min="30" max="30" width="8.28125" style="11" customWidth="1"/>
    <col min="31" max="31" width="8.421875" style="11" customWidth="1"/>
    <col min="32" max="32" width="6.7109375" style="11" customWidth="1"/>
    <col min="33" max="33" width="8.28125" style="11" customWidth="1"/>
    <col min="34" max="34" width="8.421875" style="11" customWidth="1"/>
    <col min="35" max="35" width="7.8515625" style="11" customWidth="1"/>
    <col min="36" max="36" width="6.7109375" style="11" customWidth="1"/>
    <col min="37" max="37" width="7.140625" style="11" customWidth="1"/>
    <col min="38" max="38" width="7.421875" style="11" customWidth="1"/>
    <col min="39" max="39" width="7.8515625" style="11" customWidth="1"/>
    <col min="40" max="40" width="7.57421875" style="11" customWidth="1"/>
    <col min="41" max="41" width="7.28125" style="11" customWidth="1"/>
    <col min="42" max="43" width="6.7109375" style="11" customWidth="1"/>
    <col min="44" max="44" width="7.00390625" style="11" customWidth="1"/>
    <col min="45" max="45" width="6.421875" style="11" customWidth="1"/>
    <col min="46" max="46" width="7.28125" style="11" customWidth="1"/>
    <col min="47" max="47" width="8.00390625" style="11" customWidth="1"/>
    <col min="48" max="48" width="6.421875" style="11" customWidth="1"/>
    <col min="49" max="49" width="7.140625" style="11" customWidth="1"/>
    <col min="50" max="50" width="8.57421875" style="11" customWidth="1"/>
    <col min="51" max="51" width="9.421875" style="11" customWidth="1"/>
    <col min="52" max="53" width="7.28125" style="11" customWidth="1"/>
    <col min="54" max="57" width="7.421875" style="11" hidden="1" customWidth="1"/>
    <col min="58" max="58" width="10.00390625" style="11" customWidth="1"/>
    <col min="59" max="59" width="10.7109375" style="11" customWidth="1"/>
    <col min="60" max="60" width="7.421875" style="11" customWidth="1"/>
    <col min="61" max="61" width="7.7109375" style="11" customWidth="1"/>
    <col min="62" max="62" width="10.28125" style="11" customWidth="1"/>
    <col min="63" max="63" width="9.7109375" style="11" customWidth="1"/>
    <col min="64" max="64" width="6.7109375" style="11" customWidth="1"/>
    <col min="65" max="65" width="8.140625" style="11" customWidth="1"/>
    <col min="66" max="66" width="8.421875" style="11" customWidth="1"/>
    <col min="67" max="67" width="8.57421875" style="11" customWidth="1"/>
    <col min="68" max="68" width="6.00390625" style="11" customWidth="1"/>
    <col min="69" max="69" width="8.28125" style="11" customWidth="1"/>
    <col min="70" max="70" width="8.7109375" style="11" customWidth="1"/>
    <col min="71" max="71" width="9.421875" style="11" customWidth="1"/>
    <col min="72" max="72" width="6.421875" style="11" customWidth="1"/>
    <col min="73" max="73" width="9.00390625" style="11" customWidth="1"/>
    <col min="74" max="76" width="9.57421875" style="11" customWidth="1"/>
    <col min="77" max="81" width="10.28125" style="11" customWidth="1"/>
    <col min="82" max="83" width="9.57421875" style="11" customWidth="1"/>
    <col min="84" max="87" width="8.7109375" style="11" customWidth="1"/>
    <col min="88" max="88" width="6.57421875" style="11" customWidth="1"/>
    <col min="89" max="89" width="9.28125" style="11" customWidth="1"/>
    <col min="90" max="16384" width="9.140625" style="11" customWidth="1"/>
  </cols>
  <sheetData>
    <row r="1" spans="1:125" ht="21.75" customHeight="1">
      <c r="A1" s="146"/>
      <c r="B1" s="262" t="s">
        <v>92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147"/>
      <c r="Y1" s="147"/>
      <c r="Z1" s="147"/>
      <c r="AA1" s="147"/>
      <c r="AB1" s="147"/>
      <c r="AC1" s="147"/>
      <c r="AD1" s="147"/>
      <c r="AE1" s="147"/>
      <c r="AF1" s="148"/>
      <c r="AG1" s="149"/>
      <c r="AH1" s="149"/>
      <c r="AI1" s="150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J1" s="12"/>
      <c r="BK1" s="12"/>
      <c r="BR1" s="12"/>
      <c r="BS1" s="12"/>
      <c r="BT1" s="151"/>
      <c r="BU1" s="151"/>
      <c r="BV1" s="151"/>
      <c r="BX1" s="151"/>
      <c r="BZ1" s="12"/>
      <c r="CA1" s="12"/>
      <c r="CB1" s="12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R1" s="151"/>
      <c r="CS1" s="151"/>
      <c r="CT1" s="151"/>
      <c r="CW1" s="151"/>
      <c r="CX1" s="151"/>
      <c r="DB1" s="151"/>
      <c r="DC1" s="152"/>
      <c r="DE1" s="152"/>
      <c r="DF1" s="152"/>
      <c r="DH1" s="12"/>
      <c r="DK1" s="12"/>
      <c r="DO1" s="263"/>
      <c r="DP1" s="263"/>
      <c r="DQ1" s="263"/>
      <c r="DR1" s="263"/>
      <c r="DS1" s="263"/>
      <c r="DT1" s="263"/>
      <c r="DU1" s="263"/>
    </row>
    <row r="2" spans="1:124" ht="21.75" customHeight="1">
      <c r="A2" s="153"/>
      <c r="B2" s="264" t="s">
        <v>147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166"/>
      <c r="Y2" s="166"/>
      <c r="Z2" s="166"/>
      <c r="AA2" s="166"/>
      <c r="AB2" s="166"/>
      <c r="AC2" s="166"/>
      <c r="AD2" s="166"/>
      <c r="AE2" s="166"/>
      <c r="AF2" s="167"/>
      <c r="AG2" s="167"/>
      <c r="AH2" s="167"/>
      <c r="AI2" s="154"/>
      <c r="AJ2" s="155"/>
      <c r="AK2" s="155"/>
      <c r="AL2" s="13"/>
      <c r="AM2" s="13"/>
      <c r="AN2" s="13"/>
      <c r="AO2" s="13"/>
      <c r="AP2" s="12" t="s">
        <v>93</v>
      </c>
      <c r="AQ2" s="13"/>
      <c r="AR2" s="13"/>
      <c r="AS2" s="13"/>
      <c r="AT2" s="13"/>
      <c r="AU2" s="13"/>
      <c r="AV2" s="13"/>
      <c r="AW2" s="13"/>
      <c r="AX2" s="13"/>
      <c r="AY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2" t="s">
        <v>93</v>
      </c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2" t="s">
        <v>93</v>
      </c>
      <c r="CU2" s="13"/>
      <c r="CV2" s="13"/>
      <c r="CW2" s="13"/>
      <c r="CX2" s="13"/>
      <c r="CY2" s="13"/>
      <c r="CZ2" s="13"/>
      <c r="DB2" s="13"/>
      <c r="DC2" s="14"/>
      <c r="DD2" s="14"/>
      <c r="DE2" s="14"/>
      <c r="DF2" s="14"/>
      <c r="DG2" s="14"/>
      <c r="DH2" s="14"/>
      <c r="DT2" s="12" t="s">
        <v>93</v>
      </c>
    </row>
    <row r="3" spans="1:125" ht="21.75" customHeight="1">
      <c r="A3" s="153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66"/>
      <c r="Y3" s="166"/>
      <c r="Z3" s="166"/>
      <c r="AA3" s="166"/>
      <c r="AB3" s="166"/>
      <c r="AC3" s="166"/>
      <c r="AD3" s="166"/>
      <c r="AE3" s="166"/>
      <c r="AF3" s="167"/>
      <c r="AG3" s="167"/>
      <c r="AH3" s="167"/>
      <c r="AI3" s="154"/>
      <c r="AJ3" s="155"/>
      <c r="AK3" s="155"/>
      <c r="AL3" s="13"/>
      <c r="AM3" s="13"/>
      <c r="AN3" s="13"/>
      <c r="AO3" s="13"/>
      <c r="AP3" s="128"/>
      <c r="AQ3" s="13"/>
      <c r="AR3" s="13"/>
      <c r="AS3" s="13"/>
      <c r="AT3" s="13"/>
      <c r="AU3" s="13"/>
      <c r="AV3" s="13"/>
      <c r="AW3" s="13"/>
      <c r="AX3" s="13"/>
      <c r="AY3" s="13"/>
      <c r="AZ3" s="14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28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28"/>
      <c r="CU3" s="13"/>
      <c r="CV3" s="13"/>
      <c r="CW3" s="13"/>
      <c r="CX3" s="13"/>
      <c r="CY3" s="13"/>
      <c r="CZ3" s="13"/>
      <c r="DA3" s="14"/>
      <c r="DB3" s="13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28"/>
      <c r="DU3" s="14"/>
    </row>
    <row r="4" spans="1:125" ht="21.75" customHeight="1">
      <c r="A4" s="153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66"/>
      <c r="Y4" s="166"/>
      <c r="Z4" s="166"/>
      <c r="AA4" s="166"/>
      <c r="AB4" s="166"/>
      <c r="AC4" s="166"/>
      <c r="AD4" s="166"/>
      <c r="AE4" s="166"/>
      <c r="AF4" s="167"/>
      <c r="AG4" s="167"/>
      <c r="AH4" s="167"/>
      <c r="AI4" s="154"/>
      <c r="AJ4" s="155"/>
      <c r="AK4" s="155"/>
      <c r="AL4" s="13"/>
      <c r="AM4" s="13"/>
      <c r="AN4" s="13"/>
      <c r="AO4" s="13"/>
      <c r="AP4" s="128"/>
      <c r="AQ4" s="13"/>
      <c r="AR4" s="13"/>
      <c r="AS4" s="13"/>
      <c r="AT4" s="13"/>
      <c r="AU4" s="13"/>
      <c r="AV4" s="13"/>
      <c r="AW4" s="13"/>
      <c r="AX4" s="13"/>
      <c r="AY4" s="13"/>
      <c r="AZ4" s="14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28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28"/>
      <c r="CU4" s="13"/>
      <c r="CV4" s="13"/>
      <c r="CW4" s="13"/>
      <c r="CX4" s="13"/>
      <c r="CY4" s="13"/>
      <c r="CZ4" s="13"/>
      <c r="DA4" s="14"/>
      <c r="DB4" s="13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28"/>
      <c r="DU4" s="14"/>
    </row>
    <row r="5" spans="1:125" ht="11.25" customHeight="1">
      <c r="A5" s="256"/>
      <c r="B5" s="257" t="s">
        <v>94</v>
      </c>
      <c r="C5" s="257"/>
      <c r="D5" s="257"/>
      <c r="E5" s="257"/>
      <c r="F5" s="257" t="s">
        <v>95</v>
      </c>
      <c r="G5" s="257"/>
      <c r="H5" s="257"/>
      <c r="I5" s="257"/>
      <c r="J5" s="257" t="s">
        <v>96</v>
      </c>
      <c r="K5" s="257"/>
      <c r="L5" s="257"/>
      <c r="M5" s="257"/>
      <c r="N5" s="257" t="s">
        <v>97</v>
      </c>
      <c r="O5" s="257"/>
      <c r="P5" s="257"/>
      <c r="Q5" s="257"/>
      <c r="R5" s="257" t="s">
        <v>98</v>
      </c>
      <c r="S5" s="257"/>
      <c r="T5" s="257"/>
      <c r="U5" s="257" t="s">
        <v>99</v>
      </c>
      <c r="V5" s="257"/>
      <c r="W5" s="257"/>
      <c r="X5" s="257"/>
      <c r="Y5" s="257" t="s">
        <v>100</v>
      </c>
      <c r="Z5" s="257"/>
      <c r="AA5" s="257"/>
      <c r="AB5" s="257"/>
      <c r="AC5" s="257" t="s">
        <v>101</v>
      </c>
      <c r="AD5" s="257"/>
      <c r="AE5" s="257"/>
      <c r="AF5" s="257"/>
      <c r="AG5" s="257" t="s">
        <v>102</v>
      </c>
      <c r="AH5" s="257"/>
      <c r="AI5" s="257"/>
      <c r="AJ5" s="257" t="s">
        <v>103</v>
      </c>
      <c r="AK5" s="257"/>
      <c r="AL5" s="257"/>
      <c r="AM5" s="257"/>
      <c r="AN5" s="257" t="s">
        <v>104</v>
      </c>
      <c r="AO5" s="257"/>
      <c r="AP5" s="257"/>
      <c r="AQ5" s="257" t="s">
        <v>105</v>
      </c>
      <c r="AR5" s="257"/>
      <c r="AS5" s="257"/>
      <c r="AT5" s="257"/>
      <c r="AU5" s="257" t="s">
        <v>106</v>
      </c>
      <c r="AV5" s="257"/>
      <c r="AW5" s="257"/>
      <c r="AX5" s="257"/>
      <c r="AY5" s="257" t="s">
        <v>107</v>
      </c>
      <c r="AZ5" s="257"/>
      <c r="BA5" s="257"/>
      <c r="BB5" s="257" t="s">
        <v>108</v>
      </c>
      <c r="BC5" s="257"/>
      <c r="BD5" s="257"/>
      <c r="BE5" s="257"/>
      <c r="BF5" s="257" t="s">
        <v>109</v>
      </c>
      <c r="BG5" s="257"/>
      <c r="BH5" s="257"/>
      <c r="BI5" s="257"/>
      <c r="BJ5" s="257" t="s">
        <v>110</v>
      </c>
      <c r="BK5" s="257"/>
      <c r="BL5" s="257"/>
      <c r="BM5" s="257"/>
      <c r="BN5" s="257" t="s">
        <v>111</v>
      </c>
      <c r="BO5" s="257"/>
      <c r="BP5" s="257"/>
      <c r="BQ5" s="257" t="s">
        <v>112</v>
      </c>
      <c r="BR5" s="257"/>
      <c r="BS5" s="257"/>
      <c r="BT5" s="257" t="s">
        <v>113</v>
      </c>
      <c r="BU5" s="257"/>
      <c r="BV5" s="257"/>
      <c r="BW5" s="257" t="s">
        <v>114</v>
      </c>
      <c r="BX5" s="257"/>
      <c r="BY5" s="257"/>
      <c r="BZ5" s="265" t="s">
        <v>115</v>
      </c>
      <c r="CA5" s="265"/>
      <c r="CB5" s="265"/>
      <c r="CC5" s="266" t="s">
        <v>116</v>
      </c>
      <c r="CD5" s="266"/>
      <c r="CE5" s="266"/>
      <c r="CF5" s="156"/>
      <c r="CG5" s="156"/>
      <c r="CH5" s="156"/>
      <c r="CI5" s="156"/>
      <c r="CJ5" s="266" t="s">
        <v>117</v>
      </c>
      <c r="CK5" s="266"/>
      <c r="CL5" s="266"/>
      <c r="CM5" s="266"/>
      <c r="CN5" s="257" t="s">
        <v>14</v>
      </c>
      <c r="CO5" s="257"/>
      <c r="CP5" s="257"/>
      <c r="CQ5" s="257"/>
      <c r="CR5" s="257"/>
      <c r="CS5" s="257"/>
      <c r="CT5" s="257"/>
      <c r="CU5" s="257"/>
      <c r="CV5" s="257" t="s">
        <v>118</v>
      </c>
      <c r="CW5" s="257"/>
      <c r="CX5" s="257"/>
      <c r="CY5" s="257"/>
      <c r="CZ5" s="257" t="s">
        <v>119</v>
      </c>
      <c r="DA5" s="257"/>
      <c r="DB5" s="257"/>
      <c r="DC5" s="257" t="s">
        <v>120</v>
      </c>
      <c r="DD5" s="257"/>
      <c r="DE5" s="257"/>
      <c r="DF5" s="257"/>
      <c r="DG5" s="257" t="s">
        <v>121</v>
      </c>
      <c r="DH5" s="257"/>
      <c r="DI5" s="257"/>
      <c r="DJ5" s="257"/>
      <c r="DK5" s="257" t="s">
        <v>122</v>
      </c>
      <c r="DL5" s="257"/>
      <c r="DM5" s="257"/>
      <c r="DN5" s="257"/>
      <c r="DO5" s="257"/>
      <c r="DP5" s="257" t="s">
        <v>12</v>
      </c>
      <c r="DQ5" s="257"/>
      <c r="DR5" s="257"/>
      <c r="DS5" s="257" t="s">
        <v>123</v>
      </c>
      <c r="DT5" s="257"/>
      <c r="DU5" s="257"/>
    </row>
    <row r="6" spans="1:125" ht="38.2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 t="s">
        <v>124</v>
      </c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65"/>
      <c r="CA6" s="265"/>
      <c r="CB6" s="265"/>
      <c r="CC6" s="266"/>
      <c r="CD6" s="266"/>
      <c r="CE6" s="266"/>
      <c r="CF6" s="156"/>
      <c r="CG6" s="156"/>
      <c r="CH6" s="266" t="s">
        <v>125</v>
      </c>
      <c r="CI6" s="266"/>
      <c r="CJ6" s="266"/>
      <c r="CK6" s="266"/>
      <c r="CL6" s="266"/>
      <c r="CM6" s="266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</row>
    <row r="7" spans="1:125" ht="15" customHeight="1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65"/>
      <c r="CA7" s="265"/>
      <c r="CB7" s="265"/>
      <c r="CC7" s="266"/>
      <c r="CD7" s="266"/>
      <c r="CE7" s="266"/>
      <c r="CF7" s="156"/>
      <c r="CG7" s="156"/>
      <c r="CH7" s="266"/>
      <c r="CI7" s="266"/>
      <c r="CJ7" s="266"/>
      <c r="CK7" s="266"/>
      <c r="CL7" s="266"/>
      <c r="CM7" s="266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8" t="s">
        <v>126</v>
      </c>
      <c r="DL7" s="267">
        <v>2017</v>
      </c>
      <c r="DM7" s="267"/>
      <c r="DN7" s="267"/>
      <c r="DO7" s="267"/>
      <c r="DP7" s="257"/>
      <c r="DQ7" s="257"/>
      <c r="DR7" s="257"/>
      <c r="DS7" s="257"/>
      <c r="DT7" s="257"/>
      <c r="DU7" s="257"/>
    </row>
    <row r="8" spans="1:125" ht="35.25" customHeight="1">
      <c r="A8" s="256"/>
      <c r="B8" s="258">
        <v>2016</v>
      </c>
      <c r="C8" s="258">
        <v>2017</v>
      </c>
      <c r="D8" s="259" t="s">
        <v>127</v>
      </c>
      <c r="E8" s="259"/>
      <c r="F8" s="258">
        <v>2016</v>
      </c>
      <c r="G8" s="258">
        <v>2017</v>
      </c>
      <c r="H8" s="259" t="s">
        <v>127</v>
      </c>
      <c r="I8" s="259"/>
      <c r="J8" s="258">
        <v>2016</v>
      </c>
      <c r="K8" s="258">
        <v>2017</v>
      </c>
      <c r="L8" s="259" t="s">
        <v>127</v>
      </c>
      <c r="M8" s="259"/>
      <c r="N8" s="258">
        <v>2016</v>
      </c>
      <c r="O8" s="258">
        <v>2017</v>
      </c>
      <c r="P8" s="259" t="s">
        <v>127</v>
      </c>
      <c r="Q8" s="259"/>
      <c r="R8" s="258">
        <v>2016</v>
      </c>
      <c r="S8" s="258">
        <v>2017</v>
      </c>
      <c r="T8" s="260" t="s">
        <v>128</v>
      </c>
      <c r="U8" s="258">
        <v>2016</v>
      </c>
      <c r="V8" s="258">
        <v>2017</v>
      </c>
      <c r="W8" s="259" t="s">
        <v>127</v>
      </c>
      <c r="X8" s="259"/>
      <c r="Y8" s="258">
        <v>2016</v>
      </c>
      <c r="Z8" s="258">
        <v>2017</v>
      </c>
      <c r="AA8" s="259" t="s">
        <v>127</v>
      </c>
      <c r="AB8" s="259"/>
      <c r="AC8" s="258">
        <v>2016</v>
      </c>
      <c r="AD8" s="258">
        <v>2017</v>
      </c>
      <c r="AE8" s="259" t="s">
        <v>127</v>
      </c>
      <c r="AF8" s="259"/>
      <c r="AG8" s="258">
        <v>2016</v>
      </c>
      <c r="AH8" s="258">
        <v>2017</v>
      </c>
      <c r="AI8" s="260" t="s">
        <v>128</v>
      </c>
      <c r="AJ8" s="258">
        <v>2016</v>
      </c>
      <c r="AK8" s="258">
        <v>2017</v>
      </c>
      <c r="AL8" s="259" t="s">
        <v>127</v>
      </c>
      <c r="AM8" s="259"/>
      <c r="AN8" s="258">
        <v>2016</v>
      </c>
      <c r="AO8" s="258">
        <v>2017</v>
      </c>
      <c r="AP8" s="260" t="s">
        <v>128</v>
      </c>
      <c r="AQ8" s="259">
        <v>2014</v>
      </c>
      <c r="AR8" s="259">
        <v>2015</v>
      </c>
      <c r="AS8" s="259" t="s">
        <v>127</v>
      </c>
      <c r="AT8" s="259"/>
      <c r="AU8" s="258">
        <v>2016</v>
      </c>
      <c r="AV8" s="258">
        <v>2017</v>
      </c>
      <c r="AW8" s="259" t="s">
        <v>127</v>
      </c>
      <c r="AX8" s="259"/>
      <c r="AY8" s="258">
        <v>2016</v>
      </c>
      <c r="AZ8" s="258">
        <v>2017</v>
      </c>
      <c r="BA8" s="260" t="s">
        <v>128</v>
      </c>
      <c r="BB8" s="258">
        <v>2016</v>
      </c>
      <c r="BC8" s="258">
        <v>2017</v>
      </c>
      <c r="BD8" s="259" t="s">
        <v>127</v>
      </c>
      <c r="BE8" s="259"/>
      <c r="BF8" s="258">
        <v>2016</v>
      </c>
      <c r="BG8" s="258">
        <v>2017</v>
      </c>
      <c r="BH8" s="259" t="s">
        <v>127</v>
      </c>
      <c r="BI8" s="259"/>
      <c r="BJ8" s="258">
        <v>2016</v>
      </c>
      <c r="BK8" s="258">
        <v>2017</v>
      </c>
      <c r="BL8" s="259" t="s">
        <v>127</v>
      </c>
      <c r="BM8" s="259"/>
      <c r="BN8" s="258">
        <v>2016</v>
      </c>
      <c r="BO8" s="258">
        <v>2017</v>
      </c>
      <c r="BP8" s="268" t="s">
        <v>128</v>
      </c>
      <c r="BQ8" s="258">
        <v>2016</v>
      </c>
      <c r="BR8" s="258">
        <v>2017</v>
      </c>
      <c r="BS8" s="260" t="s">
        <v>128</v>
      </c>
      <c r="BT8" s="258">
        <v>2016</v>
      </c>
      <c r="BU8" s="258">
        <v>2017</v>
      </c>
      <c r="BV8" s="260" t="s">
        <v>128</v>
      </c>
      <c r="BW8" s="258">
        <v>2016</v>
      </c>
      <c r="BX8" s="258">
        <v>2017</v>
      </c>
      <c r="BY8" s="260" t="s">
        <v>128</v>
      </c>
      <c r="BZ8" s="258">
        <v>2016</v>
      </c>
      <c r="CA8" s="258">
        <v>2017</v>
      </c>
      <c r="CB8" s="260" t="s">
        <v>128</v>
      </c>
      <c r="CC8" s="258">
        <v>2016</v>
      </c>
      <c r="CD8" s="258">
        <v>2017</v>
      </c>
      <c r="CE8" s="261" t="s">
        <v>128</v>
      </c>
      <c r="CF8" s="159"/>
      <c r="CG8" s="159"/>
      <c r="CH8" s="159"/>
      <c r="CI8" s="159"/>
      <c r="CJ8" s="258">
        <v>2016</v>
      </c>
      <c r="CK8" s="258">
        <v>2017</v>
      </c>
      <c r="CL8" s="259" t="s">
        <v>127</v>
      </c>
      <c r="CM8" s="259"/>
      <c r="CN8" s="259" t="s">
        <v>129</v>
      </c>
      <c r="CO8" s="259"/>
      <c r="CP8" s="259" t="s">
        <v>127</v>
      </c>
      <c r="CQ8" s="259"/>
      <c r="CR8" s="269" t="s">
        <v>130</v>
      </c>
      <c r="CS8" s="269"/>
      <c r="CT8" s="259" t="s">
        <v>127</v>
      </c>
      <c r="CU8" s="259"/>
      <c r="CV8" s="258">
        <v>2016</v>
      </c>
      <c r="CW8" s="258">
        <v>2017</v>
      </c>
      <c r="CX8" s="259" t="s">
        <v>127</v>
      </c>
      <c r="CY8" s="259"/>
      <c r="CZ8" s="258">
        <v>2016</v>
      </c>
      <c r="DA8" s="258">
        <v>2017</v>
      </c>
      <c r="DB8" s="268" t="s">
        <v>128</v>
      </c>
      <c r="DC8" s="258">
        <v>2016</v>
      </c>
      <c r="DD8" s="258">
        <v>2017</v>
      </c>
      <c r="DE8" s="259" t="s">
        <v>127</v>
      </c>
      <c r="DF8" s="259"/>
      <c r="DG8" s="258">
        <v>2016</v>
      </c>
      <c r="DH8" s="258">
        <v>2017</v>
      </c>
      <c r="DI8" s="259" t="s">
        <v>127</v>
      </c>
      <c r="DJ8" s="259"/>
      <c r="DK8" s="258"/>
      <c r="DL8" s="258" t="s">
        <v>131</v>
      </c>
      <c r="DM8" s="259" t="s">
        <v>127</v>
      </c>
      <c r="DN8" s="259"/>
      <c r="DO8" s="258" t="s">
        <v>132</v>
      </c>
      <c r="DP8" s="258">
        <v>2016</v>
      </c>
      <c r="DQ8" s="258">
        <v>2017</v>
      </c>
      <c r="DR8" s="268" t="s">
        <v>128</v>
      </c>
      <c r="DS8" s="258">
        <v>2016</v>
      </c>
      <c r="DT8" s="258">
        <v>2017</v>
      </c>
      <c r="DU8" s="270" t="s">
        <v>133</v>
      </c>
    </row>
    <row r="9" spans="1:125" s="15" customFormat="1" ht="18.75" customHeight="1">
      <c r="A9" s="256"/>
      <c r="B9" s="258"/>
      <c r="C9" s="258"/>
      <c r="D9" s="158" t="s">
        <v>5</v>
      </c>
      <c r="E9" s="158" t="s">
        <v>133</v>
      </c>
      <c r="F9" s="258"/>
      <c r="G9" s="258"/>
      <c r="H9" s="158" t="s">
        <v>5</v>
      </c>
      <c r="I9" s="158" t="s">
        <v>133</v>
      </c>
      <c r="J9" s="258"/>
      <c r="K9" s="258"/>
      <c r="L9" s="158" t="s">
        <v>5</v>
      </c>
      <c r="M9" s="158" t="s">
        <v>133</v>
      </c>
      <c r="N9" s="258"/>
      <c r="O9" s="258"/>
      <c r="P9" s="158" t="s">
        <v>5</v>
      </c>
      <c r="Q9" s="158" t="s">
        <v>133</v>
      </c>
      <c r="R9" s="258"/>
      <c r="S9" s="258"/>
      <c r="T9" s="260"/>
      <c r="U9" s="258"/>
      <c r="V9" s="258"/>
      <c r="W9" s="158" t="s">
        <v>5</v>
      </c>
      <c r="X9" s="158" t="s">
        <v>133</v>
      </c>
      <c r="Y9" s="258"/>
      <c r="Z9" s="258"/>
      <c r="AA9" s="158" t="s">
        <v>5</v>
      </c>
      <c r="AB9" s="158" t="s">
        <v>133</v>
      </c>
      <c r="AC9" s="258"/>
      <c r="AD9" s="258"/>
      <c r="AE9" s="158" t="s">
        <v>5</v>
      </c>
      <c r="AF9" s="158" t="s">
        <v>133</v>
      </c>
      <c r="AG9" s="258"/>
      <c r="AH9" s="258"/>
      <c r="AI9" s="260"/>
      <c r="AJ9" s="258"/>
      <c r="AK9" s="258"/>
      <c r="AL9" s="158" t="s">
        <v>5</v>
      </c>
      <c r="AM9" s="158" t="s">
        <v>133</v>
      </c>
      <c r="AN9" s="258"/>
      <c r="AO9" s="258"/>
      <c r="AP9" s="260"/>
      <c r="AQ9" s="259"/>
      <c r="AR9" s="259"/>
      <c r="AS9" s="158" t="s">
        <v>5</v>
      </c>
      <c r="AT9" s="158" t="s">
        <v>133</v>
      </c>
      <c r="AU9" s="258"/>
      <c r="AV9" s="258"/>
      <c r="AW9" s="158" t="s">
        <v>5</v>
      </c>
      <c r="AX9" s="158" t="s">
        <v>133</v>
      </c>
      <c r="AY9" s="258"/>
      <c r="AZ9" s="258"/>
      <c r="BA9" s="260"/>
      <c r="BB9" s="258"/>
      <c r="BC9" s="258"/>
      <c r="BD9" s="158" t="s">
        <v>5</v>
      </c>
      <c r="BE9" s="158" t="s">
        <v>133</v>
      </c>
      <c r="BF9" s="258"/>
      <c r="BG9" s="258"/>
      <c r="BH9" s="158" t="s">
        <v>5</v>
      </c>
      <c r="BI9" s="158" t="s">
        <v>133</v>
      </c>
      <c r="BJ9" s="258"/>
      <c r="BK9" s="258"/>
      <c r="BL9" s="158" t="s">
        <v>5</v>
      </c>
      <c r="BM9" s="158" t="s">
        <v>133</v>
      </c>
      <c r="BN9" s="258"/>
      <c r="BO9" s="258"/>
      <c r="BP9" s="268"/>
      <c r="BQ9" s="258"/>
      <c r="BR9" s="258"/>
      <c r="BS9" s="260"/>
      <c r="BT9" s="258"/>
      <c r="BU9" s="258"/>
      <c r="BV9" s="260"/>
      <c r="BW9" s="258"/>
      <c r="BX9" s="258"/>
      <c r="BY9" s="260"/>
      <c r="BZ9" s="258"/>
      <c r="CA9" s="258"/>
      <c r="CB9" s="260"/>
      <c r="CC9" s="258"/>
      <c r="CD9" s="258"/>
      <c r="CE9" s="261"/>
      <c r="CF9" s="159">
        <v>2016</v>
      </c>
      <c r="CG9" s="159">
        <v>2017</v>
      </c>
      <c r="CH9" s="160">
        <v>2016</v>
      </c>
      <c r="CI9" s="160">
        <v>2017</v>
      </c>
      <c r="CJ9" s="258"/>
      <c r="CK9" s="258"/>
      <c r="CL9" s="158" t="s">
        <v>5</v>
      </c>
      <c r="CM9" s="158" t="s">
        <v>133</v>
      </c>
      <c r="CN9" s="157">
        <v>2016</v>
      </c>
      <c r="CO9" s="157">
        <v>2017</v>
      </c>
      <c r="CP9" s="158" t="s">
        <v>5</v>
      </c>
      <c r="CQ9" s="158" t="s">
        <v>133</v>
      </c>
      <c r="CR9" s="161">
        <v>2016</v>
      </c>
      <c r="CS9" s="161">
        <v>2017</v>
      </c>
      <c r="CT9" s="158" t="s">
        <v>5</v>
      </c>
      <c r="CU9" s="158" t="s">
        <v>133</v>
      </c>
      <c r="CV9" s="258"/>
      <c r="CW9" s="258"/>
      <c r="CX9" s="158" t="s">
        <v>5</v>
      </c>
      <c r="CY9" s="158" t="s">
        <v>133</v>
      </c>
      <c r="CZ9" s="258"/>
      <c r="DA9" s="258"/>
      <c r="DB9" s="268"/>
      <c r="DC9" s="258"/>
      <c r="DD9" s="258"/>
      <c r="DE9" s="158" t="s">
        <v>5</v>
      </c>
      <c r="DF9" s="158" t="s">
        <v>133</v>
      </c>
      <c r="DG9" s="258"/>
      <c r="DH9" s="258"/>
      <c r="DI9" s="158" t="s">
        <v>5</v>
      </c>
      <c r="DJ9" s="158" t="s">
        <v>133</v>
      </c>
      <c r="DK9" s="258"/>
      <c r="DL9" s="258"/>
      <c r="DM9" s="158" t="s">
        <v>5</v>
      </c>
      <c r="DN9" s="158" t="s">
        <v>133</v>
      </c>
      <c r="DO9" s="258"/>
      <c r="DP9" s="258"/>
      <c r="DQ9" s="258"/>
      <c r="DR9" s="268"/>
      <c r="DS9" s="258"/>
      <c r="DT9" s="258"/>
      <c r="DU9" s="270"/>
    </row>
    <row r="10" spans="1:125" ht="12.75" customHeight="1">
      <c r="A10" s="162" t="s">
        <v>15</v>
      </c>
      <c r="B10" s="162">
        <v>1</v>
      </c>
      <c r="C10" s="162">
        <v>2</v>
      </c>
      <c r="D10" s="162">
        <v>3</v>
      </c>
      <c r="E10" s="162">
        <v>4</v>
      </c>
      <c r="F10" s="162">
        <v>5</v>
      </c>
      <c r="G10" s="162">
        <v>6</v>
      </c>
      <c r="H10" s="162">
        <v>7</v>
      </c>
      <c r="I10" s="162">
        <v>8</v>
      </c>
      <c r="J10" s="162">
        <v>9</v>
      </c>
      <c r="K10" s="162">
        <v>10</v>
      </c>
      <c r="L10" s="162">
        <v>11</v>
      </c>
      <c r="M10" s="162">
        <v>12</v>
      </c>
      <c r="N10" s="162">
        <v>13</v>
      </c>
      <c r="O10" s="162">
        <v>14</v>
      </c>
      <c r="P10" s="162">
        <v>15</v>
      </c>
      <c r="Q10" s="162">
        <v>16</v>
      </c>
      <c r="R10" s="162">
        <v>17</v>
      </c>
      <c r="S10" s="162">
        <v>18</v>
      </c>
      <c r="T10" s="162">
        <v>19</v>
      </c>
      <c r="U10" s="162">
        <v>20</v>
      </c>
      <c r="V10" s="162">
        <v>21</v>
      </c>
      <c r="W10" s="162">
        <v>22</v>
      </c>
      <c r="X10" s="162">
        <v>23</v>
      </c>
      <c r="Y10" s="162">
        <v>24</v>
      </c>
      <c r="Z10" s="162">
        <v>25</v>
      </c>
      <c r="AA10" s="162">
        <v>26</v>
      </c>
      <c r="AB10" s="162">
        <v>27</v>
      </c>
      <c r="AC10" s="162">
        <v>28</v>
      </c>
      <c r="AD10" s="162">
        <v>29</v>
      </c>
      <c r="AE10" s="162">
        <v>30</v>
      </c>
      <c r="AF10" s="162">
        <v>31</v>
      </c>
      <c r="AG10" s="162">
        <v>32</v>
      </c>
      <c r="AH10" s="162">
        <v>33</v>
      </c>
      <c r="AI10" s="162">
        <v>34</v>
      </c>
      <c r="AJ10" s="162">
        <v>35</v>
      </c>
      <c r="AK10" s="162">
        <v>36</v>
      </c>
      <c r="AL10" s="162">
        <v>37</v>
      </c>
      <c r="AM10" s="162">
        <v>38</v>
      </c>
      <c r="AN10" s="162">
        <v>39</v>
      </c>
      <c r="AO10" s="162">
        <v>40</v>
      </c>
      <c r="AP10" s="162">
        <v>41</v>
      </c>
      <c r="AQ10" s="162">
        <v>35</v>
      </c>
      <c r="AR10" s="162">
        <v>36</v>
      </c>
      <c r="AS10" s="162">
        <v>37</v>
      </c>
      <c r="AT10" s="162">
        <v>38</v>
      </c>
      <c r="AU10" s="162">
        <v>42</v>
      </c>
      <c r="AV10" s="162">
        <v>43</v>
      </c>
      <c r="AW10" s="162">
        <v>44</v>
      </c>
      <c r="AX10" s="162">
        <v>45</v>
      </c>
      <c r="AY10" s="162">
        <v>46</v>
      </c>
      <c r="AZ10" s="162">
        <v>47</v>
      </c>
      <c r="BA10" s="162">
        <v>48</v>
      </c>
      <c r="BB10" s="162">
        <v>49</v>
      </c>
      <c r="BC10" s="162">
        <v>50</v>
      </c>
      <c r="BD10" s="162">
        <v>51</v>
      </c>
      <c r="BE10" s="162">
        <v>52</v>
      </c>
      <c r="BF10" s="162">
        <v>53</v>
      </c>
      <c r="BG10" s="162">
        <v>54</v>
      </c>
      <c r="BH10" s="162">
        <v>55</v>
      </c>
      <c r="BI10" s="162">
        <v>56</v>
      </c>
      <c r="BJ10" s="162">
        <v>57</v>
      </c>
      <c r="BK10" s="162">
        <v>58</v>
      </c>
      <c r="BL10" s="162">
        <v>59</v>
      </c>
      <c r="BM10" s="162">
        <v>60</v>
      </c>
      <c r="BN10" s="162">
        <v>61</v>
      </c>
      <c r="BO10" s="162">
        <v>62</v>
      </c>
      <c r="BP10" s="162">
        <v>63</v>
      </c>
      <c r="BQ10" s="162">
        <v>64</v>
      </c>
      <c r="BR10" s="162">
        <v>65</v>
      </c>
      <c r="BS10" s="162">
        <v>66</v>
      </c>
      <c r="BT10" s="162">
        <v>67</v>
      </c>
      <c r="BU10" s="162">
        <v>68</v>
      </c>
      <c r="BV10" s="162">
        <v>69</v>
      </c>
      <c r="BW10" s="162">
        <v>70</v>
      </c>
      <c r="BX10" s="162">
        <v>71</v>
      </c>
      <c r="BY10" s="162">
        <v>72</v>
      </c>
      <c r="BZ10" s="162">
        <v>73</v>
      </c>
      <c r="CA10" s="162">
        <v>74</v>
      </c>
      <c r="CB10" s="162">
        <v>75</v>
      </c>
      <c r="CC10" s="162">
        <v>76</v>
      </c>
      <c r="CD10" s="162">
        <v>77</v>
      </c>
      <c r="CE10" s="162">
        <v>78</v>
      </c>
      <c r="CF10" s="162"/>
      <c r="CG10" s="162"/>
      <c r="CH10" s="162"/>
      <c r="CI10" s="162"/>
      <c r="CJ10" s="162">
        <v>79</v>
      </c>
      <c r="CK10" s="162">
        <v>80</v>
      </c>
      <c r="CL10" s="162">
        <v>81</v>
      </c>
      <c r="CM10" s="162">
        <v>82</v>
      </c>
      <c r="CN10" s="162">
        <v>83</v>
      </c>
      <c r="CO10" s="162">
        <v>84</v>
      </c>
      <c r="CP10" s="162">
        <v>85</v>
      </c>
      <c r="CQ10" s="162">
        <v>86</v>
      </c>
      <c r="CR10" s="162">
        <v>87</v>
      </c>
      <c r="CS10" s="162">
        <v>88</v>
      </c>
      <c r="CT10" s="162">
        <v>89</v>
      </c>
      <c r="CU10" s="162">
        <v>90</v>
      </c>
      <c r="CV10" s="162">
        <v>88</v>
      </c>
      <c r="CW10" s="162">
        <v>89</v>
      </c>
      <c r="CX10" s="162">
        <v>90</v>
      </c>
      <c r="CY10" s="162">
        <v>91</v>
      </c>
      <c r="CZ10" s="162">
        <v>92</v>
      </c>
      <c r="DA10" s="162">
        <v>93</v>
      </c>
      <c r="DB10" s="162">
        <v>94</v>
      </c>
      <c r="DC10" s="162">
        <v>91</v>
      </c>
      <c r="DD10" s="162">
        <v>92</v>
      </c>
      <c r="DE10" s="162">
        <v>93</v>
      </c>
      <c r="DF10" s="162">
        <v>94</v>
      </c>
      <c r="DG10" s="162">
        <v>95</v>
      </c>
      <c r="DH10" s="162">
        <v>96</v>
      </c>
      <c r="DI10" s="162">
        <v>97</v>
      </c>
      <c r="DJ10" s="162">
        <v>98</v>
      </c>
      <c r="DK10" s="162">
        <v>99</v>
      </c>
      <c r="DL10" s="162">
        <v>100</v>
      </c>
      <c r="DM10" s="162">
        <v>101</v>
      </c>
      <c r="DN10" s="162">
        <v>102</v>
      </c>
      <c r="DO10" s="162">
        <v>103</v>
      </c>
      <c r="DP10" s="162">
        <v>104</v>
      </c>
      <c r="DQ10" s="162">
        <v>105</v>
      </c>
      <c r="DR10" s="162">
        <v>106</v>
      </c>
      <c r="DS10" s="162">
        <v>107</v>
      </c>
      <c r="DT10" s="162">
        <v>108</v>
      </c>
      <c r="DU10" s="162">
        <v>109</v>
      </c>
    </row>
    <row r="11" spans="1:125" s="16" customFormat="1" ht="18.75" customHeight="1">
      <c r="A11" s="168" t="s">
        <v>129</v>
      </c>
      <c r="B11" s="169">
        <f>SUM(B12:B36)</f>
        <v>21810</v>
      </c>
      <c r="C11" s="169">
        <f>SUM(C12:C36)</f>
        <v>19829</v>
      </c>
      <c r="D11" s="170">
        <f aca="true" t="shared" si="0" ref="D11:D24">C11/B11*100</f>
        <v>90.91701054562128</v>
      </c>
      <c r="E11" s="169">
        <f aca="true" t="shared" si="1" ref="E11:E24">C11-B11</f>
        <v>-1981</v>
      </c>
      <c r="F11" s="169">
        <f>SUM(F12:F36)</f>
        <v>12746</v>
      </c>
      <c r="G11" s="169">
        <f>SUM(G12:G36)</f>
        <v>11856</v>
      </c>
      <c r="H11" s="170">
        <f aca="true" t="shared" si="2" ref="H11:H24">G11/F11*100</f>
        <v>93.01741722893456</v>
      </c>
      <c r="I11" s="169">
        <f aca="true" t="shared" si="3" ref="I11:I24">G11-F11</f>
        <v>-890</v>
      </c>
      <c r="J11" s="169">
        <f>SUM(J12:J36)</f>
        <v>11387</v>
      </c>
      <c r="K11" s="169">
        <f>SUM(K12:K36)</f>
        <v>11424</v>
      </c>
      <c r="L11" s="170">
        <f aca="true" t="shared" si="4" ref="L11:L24">K11/J11*100</f>
        <v>100.3249319399315</v>
      </c>
      <c r="M11" s="169">
        <f aca="true" t="shared" si="5" ref="M11:M24">K11-J11</f>
        <v>37</v>
      </c>
      <c r="N11" s="169">
        <f>SUM(N12:N36)</f>
        <v>4820</v>
      </c>
      <c r="O11" s="169">
        <f>SUM(O12:O36)</f>
        <v>4927</v>
      </c>
      <c r="P11" s="170">
        <f aca="true" t="shared" si="6" ref="P11:P24">O11/N11*100</f>
        <v>102.21991701244812</v>
      </c>
      <c r="Q11" s="169">
        <f aca="true" t="shared" si="7" ref="Q11:Q24">O11-N11</f>
        <v>107</v>
      </c>
      <c r="R11" s="170">
        <f>ROUND(N11/J11*100,1)</f>
        <v>42.3</v>
      </c>
      <c r="S11" s="170">
        <f>ROUND(O11/K11*100,1)</f>
        <v>43.1</v>
      </c>
      <c r="T11" s="170">
        <f>S11-R11</f>
        <v>0.8000000000000043</v>
      </c>
      <c r="U11" s="169">
        <f>SUM(U12:U36)</f>
        <v>5926</v>
      </c>
      <c r="V11" s="169">
        <f>SUM(V12:V36)</f>
        <v>5769</v>
      </c>
      <c r="W11" s="171">
        <f aca="true" t="shared" si="8" ref="W11:W24">V11/U11*100</f>
        <v>97.35065811677353</v>
      </c>
      <c r="X11" s="169">
        <f aca="true" t="shared" si="9" ref="X11:X24">V11-U11</f>
        <v>-157</v>
      </c>
      <c r="Y11" s="169">
        <f>SUM(Y12:Y36)</f>
        <v>70</v>
      </c>
      <c r="Z11" s="169">
        <f>SUM(Z12:Z36)</f>
        <v>13</v>
      </c>
      <c r="AA11" s="171">
        <f aca="true" t="shared" si="10" ref="AA11:AA24">Z11/Y11*100</f>
        <v>18.571428571428573</v>
      </c>
      <c r="AB11" s="169">
        <f aca="true" t="shared" si="11" ref="AB11:AB24">Z11-Y11</f>
        <v>-57</v>
      </c>
      <c r="AC11" s="169">
        <f>SUM(AC12:AC36)</f>
        <v>264</v>
      </c>
      <c r="AD11" s="169">
        <f>SUM(AD12:AD36)</f>
        <v>173</v>
      </c>
      <c r="AE11" s="171">
        <f aca="true" t="shared" si="12" ref="AE11:AE24">AD11/AC11*100</f>
        <v>65.53030303030303</v>
      </c>
      <c r="AF11" s="169">
        <f aca="true" t="shared" si="13" ref="AF11:AF24">AD11-AC11</f>
        <v>-91</v>
      </c>
      <c r="AG11" s="171">
        <f aca="true" t="shared" si="14" ref="AG11:AH24">ROUND(CH11/B11*100,1)</f>
        <v>30.1</v>
      </c>
      <c r="AH11" s="171">
        <f t="shared" si="14"/>
        <v>32.8</v>
      </c>
      <c r="AI11" s="171">
        <f aca="true" t="shared" si="15" ref="AI11:AI24">AH11-AG11</f>
        <v>2.6999999999999957</v>
      </c>
      <c r="AJ11" s="169">
        <f>SUM(AJ12:AJ36)</f>
        <v>3293</v>
      </c>
      <c r="AK11" s="169">
        <f>SUM(AK12:AK36)</f>
        <v>3315</v>
      </c>
      <c r="AL11" s="171">
        <f aca="true" t="shared" si="16" ref="AL11:AL24">AK11/AJ11*100</f>
        <v>100.66808381415122</v>
      </c>
      <c r="AM11" s="169">
        <f aca="true" t="shared" si="17" ref="AM11:AM24">AK11-AJ11</f>
        <v>22</v>
      </c>
      <c r="AN11" s="171">
        <f>'[10]січень-листопад'!AH10</f>
        <v>97.55426475084073</v>
      </c>
      <c r="AO11" s="171">
        <f>'[11]Лист2'!G9</f>
        <v>97.94499848896947</v>
      </c>
      <c r="AP11" s="171">
        <f aca="true" t="shared" si="18" ref="AP11:AP24">AO11-AN11</f>
        <v>0.3907337381287448</v>
      </c>
      <c r="AQ11" s="172">
        <f>SUM(AQ12:AQ36)</f>
        <v>0</v>
      </c>
      <c r="AR11" s="172">
        <f>SUM(AR12:AR36)</f>
        <v>0</v>
      </c>
      <c r="AS11" s="171" t="e">
        <f aca="true" t="shared" si="19" ref="AS11:AS24">AR11/AQ11*100</f>
        <v>#DIV/0!</v>
      </c>
      <c r="AT11" s="172">
        <f aca="true" t="shared" si="20" ref="AT11:AT21">AR11-AQ11</f>
        <v>0</v>
      </c>
      <c r="AU11" s="169">
        <f>SUM(AU12:AU36)</f>
        <v>68</v>
      </c>
      <c r="AV11" s="169">
        <f>SUM(AV12:AV36)</f>
        <v>211</v>
      </c>
      <c r="AW11" s="171">
        <f>AV11/AU11*100</f>
        <v>310.29411764705884</v>
      </c>
      <c r="AX11" s="172">
        <f aca="true" t="shared" si="21" ref="AX11:AX24">AV11-AU11</f>
        <v>143</v>
      </c>
      <c r="AY11" s="171">
        <v>92.9</v>
      </c>
      <c r="AZ11" s="171">
        <f>'[12]Січень -грудень'!G10</f>
        <v>100</v>
      </c>
      <c r="BA11" s="171">
        <f aca="true" t="shared" si="22" ref="BA11:BA24">AZ11-AY11</f>
        <v>7.099999999999994</v>
      </c>
      <c r="BB11" s="169">
        <f>SUM(BB12:BB36)</f>
        <v>2524</v>
      </c>
      <c r="BC11" s="169">
        <f>SUM(BC12:BC36)</f>
        <v>2491</v>
      </c>
      <c r="BD11" s="171">
        <f aca="true" t="shared" si="23" ref="BD11:BD24">BC11/BB11*100</f>
        <v>98.69255150554676</v>
      </c>
      <c r="BE11" s="169">
        <f aca="true" t="shared" si="24" ref="BE11:BE24">BC11-BB11</f>
        <v>-33</v>
      </c>
      <c r="BF11" s="169">
        <f>SUM(BF12:BF36)</f>
        <v>2505</v>
      </c>
      <c r="BG11" s="169">
        <f>SUM(BG12:BG36)</f>
        <v>2466</v>
      </c>
      <c r="BH11" s="170">
        <f aca="true" t="shared" si="25" ref="BH11:BH24">BG11/BF11*100</f>
        <v>98.44311377245509</v>
      </c>
      <c r="BI11" s="173">
        <f aca="true" t="shared" si="26" ref="BI11:BI24">BG11-BF11</f>
        <v>-39</v>
      </c>
      <c r="BJ11" s="174">
        <f>SUM(BJ12:BJ36)</f>
        <v>18313</v>
      </c>
      <c r="BK11" s="174">
        <f>SUM(BK12:BK36)</f>
        <v>17235</v>
      </c>
      <c r="BL11" s="175">
        <f aca="true" t="shared" si="27" ref="BL11:BL24">BK11/BJ11*100</f>
        <v>94.11347130453775</v>
      </c>
      <c r="BM11" s="174">
        <f aca="true" t="shared" si="28" ref="BM11:BM24">BK11-BJ11</f>
        <v>-1078</v>
      </c>
      <c r="BN11" s="169">
        <v>1734.25</v>
      </c>
      <c r="BO11" s="169">
        <v>1916.84</v>
      </c>
      <c r="BP11" s="169">
        <f aca="true" t="shared" si="29" ref="BP11:BP24">BO11-BN11</f>
        <v>182.58999999999992</v>
      </c>
      <c r="BQ11" s="173">
        <v>134</v>
      </c>
      <c r="BR11" s="173">
        <v>131</v>
      </c>
      <c r="BS11" s="173">
        <f aca="true" t="shared" si="30" ref="BS11:BS24">BR11-BQ11</f>
        <v>-3</v>
      </c>
      <c r="BT11" s="172">
        <v>164</v>
      </c>
      <c r="BU11" s="172">
        <v>156</v>
      </c>
      <c r="BV11" s="172">
        <f aca="true" t="shared" si="31" ref="BV11:BV24">BU11-BT11</f>
        <v>-8</v>
      </c>
      <c r="BW11" s="172">
        <v>158</v>
      </c>
      <c r="BX11" s="172">
        <v>150</v>
      </c>
      <c r="BY11" s="172">
        <f aca="true" t="shared" si="32" ref="BY11:BY24">BX11-BW11</f>
        <v>-8</v>
      </c>
      <c r="BZ11" s="171">
        <f>'[10]січень-листопад'!BM10</f>
        <v>13.499014168462562</v>
      </c>
      <c r="CA11" s="171">
        <v>13</v>
      </c>
      <c r="CB11" s="171">
        <f aca="true" t="shared" si="33" ref="CB11:CB24">CA11-BZ11</f>
        <v>-0.49901416846256197</v>
      </c>
      <c r="CC11" s="176">
        <f aca="true" t="shared" si="34" ref="CC11:CD24">ROUND(CF11/B11*100,1)</f>
        <v>33.3</v>
      </c>
      <c r="CD11" s="176">
        <f t="shared" si="34"/>
        <v>33.9</v>
      </c>
      <c r="CE11" s="176">
        <f>CD11-CC11</f>
        <v>0.6000000000000014</v>
      </c>
      <c r="CF11" s="177">
        <f aca="true" t="shared" si="35" ref="CF11:CG24">B11-CH11-DC11</f>
        <v>7270</v>
      </c>
      <c r="CG11" s="178">
        <f t="shared" si="35"/>
        <v>6716</v>
      </c>
      <c r="CH11" s="179">
        <f>J11-N11</f>
        <v>6567</v>
      </c>
      <c r="CI11" s="179">
        <f>K11-O11</f>
        <v>6497</v>
      </c>
      <c r="CJ11" s="180">
        <f>SUM(CJ12:CJ36)</f>
        <v>2677</v>
      </c>
      <c r="CK11" s="180">
        <f>SUM(CK12:CK36)</f>
        <v>2719</v>
      </c>
      <c r="CL11" s="176">
        <f>ROUND(CK11/CJ11*100,1)</f>
        <v>101.6</v>
      </c>
      <c r="CM11" s="180">
        <f aca="true" t="shared" si="36" ref="CM11:CM24">CK11-CJ11</f>
        <v>42</v>
      </c>
      <c r="CN11" s="169">
        <f>SUM(CN12:CN36)</f>
        <v>13459</v>
      </c>
      <c r="CO11" s="169">
        <f>SUM(CO12:CO36)</f>
        <v>14298</v>
      </c>
      <c r="CP11" s="171">
        <f aca="true" t="shared" si="37" ref="CP11:CP24">ROUND(CO11/CN11*100,1)</f>
        <v>106.2</v>
      </c>
      <c r="CQ11" s="169">
        <f aca="true" t="shared" si="38" ref="CQ11:CQ24">CO11-CN11</f>
        <v>839</v>
      </c>
      <c r="CR11" s="169">
        <f>SUM(CR12:CR36)</f>
        <v>12940</v>
      </c>
      <c r="CS11" s="169">
        <f>SUM(CS12:CS36)</f>
        <v>13576</v>
      </c>
      <c r="CT11" s="171">
        <f aca="true" t="shared" si="39" ref="CT11:CT24">ROUND(CS11/CR11*100,1)</f>
        <v>104.9</v>
      </c>
      <c r="CU11" s="169">
        <f aca="true" t="shared" si="40" ref="CU11:CU24">CS11-CR11</f>
        <v>636</v>
      </c>
      <c r="CV11" s="169">
        <f>SUM(CV12:CV36)</f>
        <v>132313</v>
      </c>
      <c r="CW11" s="169">
        <f>SUM(CW12:CW36)</f>
        <v>0</v>
      </c>
      <c r="CX11" s="170">
        <f aca="true" t="shared" si="41" ref="CX11:CX24">ROUND(CW11/CV11*100,1)</f>
        <v>0</v>
      </c>
      <c r="CY11" s="169">
        <f aca="true" t="shared" si="42" ref="CY11:CY24">CW11-CV11</f>
        <v>-132313</v>
      </c>
      <c r="CZ11" s="171">
        <f aca="true" t="shared" si="43" ref="CZ11:DA24">ROUND(CV11/CR11*100,1)</f>
        <v>1022.5</v>
      </c>
      <c r="DA11" s="171">
        <f t="shared" si="43"/>
        <v>0</v>
      </c>
      <c r="DB11" s="171">
        <f aca="true" t="shared" si="44" ref="DB11:DB24">DA11-CZ11</f>
        <v>-1022.5</v>
      </c>
      <c r="DC11" s="169">
        <f>SUM(DC12:DC36)</f>
        <v>7973</v>
      </c>
      <c r="DD11" s="169">
        <f>SUM(DD12:DD36)</f>
        <v>6616</v>
      </c>
      <c r="DE11" s="171">
        <f aca="true" t="shared" si="45" ref="DE11:DE24">DD11/DC11*100</f>
        <v>82.98005769471968</v>
      </c>
      <c r="DF11" s="169">
        <f aca="true" t="shared" si="46" ref="DF11:DF24">DD11-DC11</f>
        <v>-1357</v>
      </c>
      <c r="DG11" s="169">
        <f>SUM(DG12:DG36)</f>
        <v>6582</v>
      </c>
      <c r="DH11" s="169">
        <f>SUM(DH12:DH36)</f>
        <v>5447</v>
      </c>
      <c r="DI11" s="171">
        <f aca="true" t="shared" si="47" ref="DI11:DI24">DH11/DG11*100</f>
        <v>82.75600121543604</v>
      </c>
      <c r="DJ11" s="169">
        <f aca="true" t="shared" si="48" ref="DJ11:DJ24">DH11-DG11</f>
        <v>-1135</v>
      </c>
      <c r="DK11" s="169">
        <f>SUM(DK12:DK36)</f>
        <v>722</v>
      </c>
      <c r="DL11" s="169">
        <f>SUM(DL12:DL36)</f>
        <v>1218</v>
      </c>
      <c r="DM11" s="171">
        <f aca="true" t="shared" si="49" ref="DM11:DM24">ROUND(DL11/DK11*100,1)</f>
        <v>168.7</v>
      </c>
      <c r="DN11" s="169">
        <f aca="true" t="shared" si="50" ref="DN11:DN24">DL11-DK11</f>
        <v>496</v>
      </c>
      <c r="DO11" s="169">
        <f>SUM(DO12:DO36)</f>
        <v>303</v>
      </c>
      <c r="DP11" s="169">
        <v>2620</v>
      </c>
      <c r="DQ11" s="169">
        <v>4299.52</v>
      </c>
      <c r="DR11" s="169">
        <f>DQ11-DP11</f>
        <v>1679.5200000000004</v>
      </c>
      <c r="DS11" s="181">
        <f aca="true" t="shared" si="51" ref="DS11:DT24">ROUND(DC11/DK11,0)</f>
        <v>11</v>
      </c>
      <c r="DT11" s="181">
        <f t="shared" si="51"/>
        <v>5</v>
      </c>
      <c r="DU11" s="172">
        <f aca="true" t="shared" si="52" ref="DU11:DU24">DT11-DS11</f>
        <v>-6</v>
      </c>
    </row>
    <row r="12" spans="1:125" ht="21.75" customHeight="1">
      <c r="A12" s="163" t="s">
        <v>134</v>
      </c>
      <c r="B12" s="182">
        <v>1649</v>
      </c>
      <c r="C12" s="183">
        <v>1622</v>
      </c>
      <c r="D12" s="170">
        <f t="shared" si="0"/>
        <v>98.36264402668283</v>
      </c>
      <c r="E12" s="169">
        <f t="shared" si="1"/>
        <v>-27</v>
      </c>
      <c r="F12" s="182">
        <v>969</v>
      </c>
      <c r="G12" s="182">
        <v>1031</v>
      </c>
      <c r="H12" s="170">
        <f t="shared" si="2"/>
        <v>106.39834881320948</v>
      </c>
      <c r="I12" s="169">
        <f t="shared" si="3"/>
        <v>62</v>
      </c>
      <c r="J12" s="182">
        <v>600</v>
      </c>
      <c r="K12" s="182">
        <v>602</v>
      </c>
      <c r="L12" s="170">
        <f t="shared" si="4"/>
        <v>100.33333333333334</v>
      </c>
      <c r="M12" s="169">
        <f t="shared" si="5"/>
        <v>2</v>
      </c>
      <c r="N12" s="182">
        <v>111</v>
      </c>
      <c r="O12" s="182">
        <v>97</v>
      </c>
      <c r="P12" s="170">
        <f t="shared" si="6"/>
        <v>87.38738738738738</v>
      </c>
      <c r="Q12" s="169">
        <f t="shared" si="7"/>
        <v>-14</v>
      </c>
      <c r="R12" s="170">
        <f>ROUND(N12/J12*100,1)</f>
        <v>18.5</v>
      </c>
      <c r="S12" s="170">
        <f aca="true" t="shared" si="53" ref="S12:S24">ROUND(O12/K12*100,1)</f>
        <v>16.1</v>
      </c>
      <c r="T12" s="170">
        <f aca="true" t="shared" si="54" ref="T12:T24">S12-R12</f>
        <v>-2.3999999999999986</v>
      </c>
      <c r="U12" s="182">
        <v>417</v>
      </c>
      <c r="V12" s="182">
        <v>435</v>
      </c>
      <c r="W12" s="171">
        <f t="shared" si="8"/>
        <v>104.31654676258992</v>
      </c>
      <c r="X12" s="169">
        <f t="shared" si="9"/>
        <v>18</v>
      </c>
      <c r="Y12" s="182">
        <v>3</v>
      </c>
      <c r="Z12" s="182">
        <v>0</v>
      </c>
      <c r="AA12" s="171">
        <f t="shared" si="10"/>
        <v>0</v>
      </c>
      <c r="AB12" s="172">
        <f t="shared" si="11"/>
        <v>-3</v>
      </c>
      <c r="AC12" s="184">
        <v>16</v>
      </c>
      <c r="AD12" s="182">
        <v>7</v>
      </c>
      <c r="AE12" s="171">
        <f t="shared" si="12"/>
        <v>43.75</v>
      </c>
      <c r="AF12" s="172">
        <f t="shared" si="13"/>
        <v>-9</v>
      </c>
      <c r="AG12" s="185">
        <f t="shared" si="14"/>
        <v>29.7</v>
      </c>
      <c r="AH12" s="185">
        <f t="shared" si="14"/>
        <v>31.1</v>
      </c>
      <c r="AI12" s="171">
        <f t="shared" si="15"/>
        <v>1.4000000000000021</v>
      </c>
      <c r="AJ12" s="182">
        <v>291</v>
      </c>
      <c r="AK12" s="184">
        <v>286</v>
      </c>
      <c r="AL12" s="171">
        <f t="shared" si="16"/>
        <v>98.28178694158075</v>
      </c>
      <c r="AM12" s="169">
        <f t="shared" si="17"/>
        <v>-5</v>
      </c>
      <c r="AN12" s="186">
        <f>'[10]січень-листопад'!AH11</f>
        <v>100</v>
      </c>
      <c r="AO12" s="185">
        <f>'[11]Лист2'!G10</f>
        <v>98.95104895104895</v>
      </c>
      <c r="AP12" s="171">
        <f t="shared" si="18"/>
        <v>-1.0489510489510536</v>
      </c>
      <c r="AQ12" s="172"/>
      <c r="AR12" s="172"/>
      <c r="AS12" s="171" t="e">
        <f t="shared" si="19"/>
        <v>#DIV/0!</v>
      </c>
      <c r="AT12" s="172">
        <f t="shared" si="20"/>
        <v>0</v>
      </c>
      <c r="AU12" s="184">
        <v>0</v>
      </c>
      <c r="AV12" s="184">
        <v>0</v>
      </c>
      <c r="AW12" s="171" t="e">
        <f aca="true" t="shared" si="55" ref="AW12:AW24">AV12/AU12*100</f>
        <v>#DIV/0!</v>
      </c>
      <c r="AX12" s="172">
        <f t="shared" si="21"/>
        <v>0</v>
      </c>
      <c r="AY12" s="185">
        <v>0</v>
      </c>
      <c r="AZ12" s="185" t="e">
        <f>'[12]Січень -грудень'!G11</f>
        <v>#REF!</v>
      </c>
      <c r="BA12" s="171" t="e">
        <f t="shared" si="22"/>
        <v>#REF!</v>
      </c>
      <c r="BB12" s="182">
        <v>183</v>
      </c>
      <c r="BC12" s="182">
        <v>170</v>
      </c>
      <c r="BD12" s="171">
        <f t="shared" si="23"/>
        <v>92.89617486338798</v>
      </c>
      <c r="BE12" s="169">
        <f t="shared" si="24"/>
        <v>-13</v>
      </c>
      <c r="BF12" s="182">
        <v>183</v>
      </c>
      <c r="BG12" s="182">
        <v>170</v>
      </c>
      <c r="BH12" s="170">
        <f t="shared" si="25"/>
        <v>92.89617486338798</v>
      </c>
      <c r="BI12" s="169">
        <f t="shared" si="26"/>
        <v>-13</v>
      </c>
      <c r="BJ12" s="182">
        <v>1504</v>
      </c>
      <c r="BK12" s="182">
        <v>1468</v>
      </c>
      <c r="BL12" s="171">
        <f t="shared" si="27"/>
        <v>97.6063829787234</v>
      </c>
      <c r="BM12" s="169">
        <f t="shared" si="28"/>
        <v>-36</v>
      </c>
      <c r="BN12" s="187">
        <v>1615.29933481153</v>
      </c>
      <c r="BO12" s="182">
        <v>1698.0997624703089</v>
      </c>
      <c r="BP12" s="169">
        <f t="shared" si="29"/>
        <v>82.80042765877897</v>
      </c>
      <c r="BQ12" s="182">
        <v>132</v>
      </c>
      <c r="BR12" s="182">
        <v>134</v>
      </c>
      <c r="BS12" s="173">
        <f t="shared" si="30"/>
        <v>2</v>
      </c>
      <c r="BT12" s="188">
        <v>159</v>
      </c>
      <c r="BU12" s="184">
        <v>155</v>
      </c>
      <c r="BV12" s="172">
        <f t="shared" si="31"/>
        <v>-4</v>
      </c>
      <c r="BW12" s="188">
        <v>152</v>
      </c>
      <c r="BX12" s="184">
        <v>149</v>
      </c>
      <c r="BY12" s="172">
        <f t="shared" si="32"/>
        <v>-3</v>
      </c>
      <c r="BZ12" s="185">
        <f>'[10]січень-листопад'!BM11</f>
        <v>12.067919951485749</v>
      </c>
      <c r="CA12" s="185">
        <v>10.5</v>
      </c>
      <c r="CB12" s="171">
        <f t="shared" si="33"/>
        <v>-1.5679199514857487</v>
      </c>
      <c r="CC12" s="189">
        <f>ROUND(CF12/B12*100,1)</f>
        <v>34.5</v>
      </c>
      <c r="CD12" s="189">
        <f t="shared" si="34"/>
        <v>31.8</v>
      </c>
      <c r="CE12" s="176">
        <f aca="true" t="shared" si="56" ref="CE12:CE24">CD12-CC12</f>
        <v>-2.6999999999999993</v>
      </c>
      <c r="CF12" s="177">
        <f t="shared" si="35"/>
        <v>569</v>
      </c>
      <c r="CG12" s="178">
        <f t="shared" si="35"/>
        <v>516</v>
      </c>
      <c r="CH12" s="179">
        <f aca="true" t="shared" si="57" ref="CH12:CI24">J12-N12</f>
        <v>489</v>
      </c>
      <c r="CI12" s="179">
        <f t="shared" si="57"/>
        <v>505</v>
      </c>
      <c r="CJ12" s="190">
        <v>170</v>
      </c>
      <c r="CK12" s="190">
        <v>199</v>
      </c>
      <c r="CL12" s="176">
        <f aca="true" t="shared" si="58" ref="CL12:CL24">ROUND(CK12/CJ12*100,1)</f>
        <v>117.1</v>
      </c>
      <c r="CM12" s="180">
        <f t="shared" si="36"/>
        <v>29</v>
      </c>
      <c r="CN12" s="191">
        <v>600</v>
      </c>
      <c r="CO12" s="182">
        <v>656</v>
      </c>
      <c r="CP12" s="171">
        <f t="shared" si="37"/>
        <v>109.3</v>
      </c>
      <c r="CQ12" s="169">
        <f t="shared" si="38"/>
        <v>56</v>
      </c>
      <c r="CR12" s="191">
        <v>596</v>
      </c>
      <c r="CS12" s="182">
        <v>635</v>
      </c>
      <c r="CT12" s="171">
        <f t="shared" si="39"/>
        <v>106.5</v>
      </c>
      <c r="CU12" s="169">
        <f t="shared" si="40"/>
        <v>39</v>
      </c>
      <c r="CV12" s="191">
        <v>12610</v>
      </c>
      <c r="CW12" s="182"/>
      <c r="CX12" s="170">
        <f t="shared" si="41"/>
        <v>0</v>
      </c>
      <c r="CY12" s="169">
        <f t="shared" si="42"/>
        <v>-12610</v>
      </c>
      <c r="CZ12" s="185">
        <f t="shared" si="43"/>
        <v>2115.8</v>
      </c>
      <c r="DA12" s="185">
        <f>ROUND(CW12/CS12*100,1)</f>
        <v>0</v>
      </c>
      <c r="DB12" s="171">
        <f t="shared" si="44"/>
        <v>-2115.8</v>
      </c>
      <c r="DC12" s="182">
        <v>591</v>
      </c>
      <c r="DD12" s="182">
        <v>601</v>
      </c>
      <c r="DE12" s="171">
        <f t="shared" si="45"/>
        <v>101.69204737732656</v>
      </c>
      <c r="DF12" s="169">
        <f t="shared" si="46"/>
        <v>10</v>
      </c>
      <c r="DG12" s="182">
        <v>519</v>
      </c>
      <c r="DH12" s="182">
        <v>512</v>
      </c>
      <c r="DI12" s="171">
        <f t="shared" si="47"/>
        <v>98.65125240847784</v>
      </c>
      <c r="DJ12" s="169">
        <f t="shared" si="48"/>
        <v>-7</v>
      </c>
      <c r="DK12" s="182">
        <v>21</v>
      </c>
      <c r="DL12" s="164">
        <v>25</v>
      </c>
      <c r="DM12" s="171">
        <f t="shared" si="49"/>
        <v>119</v>
      </c>
      <c r="DN12" s="169">
        <f t="shared" si="50"/>
        <v>4</v>
      </c>
      <c r="DO12" s="182">
        <v>0</v>
      </c>
      <c r="DP12" s="182">
        <v>2509.52</v>
      </c>
      <c r="DQ12" s="182">
        <v>3766</v>
      </c>
      <c r="DR12" s="169">
        <f>DQ12-DP12</f>
        <v>1256.48</v>
      </c>
      <c r="DS12" s="192">
        <f t="shared" si="51"/>
        <v>28</v>
      </c>
      <c r="DT12" s="181">
        <f t="shared" si="51"/>
        <v>24</v>
      </c>
      <c r="DU12" s="172">
        <f t="shared" si="52"/>
        <v>-4</v>
      </c>
    </row>
    <row r="13" spans="1:125" ht="21.75" customHeight="1">
      <c r="A13" s="163" t="s">
        <v>135</v>
      </c>
      <c r="B13" s="182">
        <v>800</v>
      </c>
      <c r="C13" s="183">
        <v>766</v>
      </c>
      <c r="D13" s="170">
        <f t="shared" si="0"/>
        <v>95.75</v>
      </c>
      <c r="E13" s="169">
        <f t="shared" si="1"/>
        <v>-34</v>
      </c>
      <c r="F13" s="182">
        <v>451</v>
      </c>
      <c r="G13" s="182">
        <v>421</v>
      </c>
      <c r="H13" s="170">
        <f t="shared" si="2"/>
        <v>93.34811529933481</v>
      </c>
      <c r="I13" s="169">
        <f t="shared" si="3"/>
        <v>-30</v>
      </c>
      <c r="J13" s="182">
        <v>505</v>
      </c>
      <c r="K13" s="182">
        <v>613</v>
      </c>
      <c r="L13" s="170">
        <f t="shared" si="4"/>
        <v>121.38613861386138</v>
      </c>
      <c r="M13" s="169">
        <f t="shared" si="5"/>
        <v>108</v>
      </c>
      <c r="N13" s="182">
        <v>280</v>
      </c>
      <c r="O13" s="182">
        <v>350</v>
      </c>
      <c r="P13" s="170">
        <f t="shared" si="6"/>
        <v>125</v>
      </c>
      <c r="Q13" s="169">
        <f t="shared" si="7"/>
        <v>70</v>
      </c>
      <c r="R13" s="170">
        <f aca="true" t="shared" si="59" ref="R13:R24">ROUND(N13/J13*100,1)</f>
        <v>55.4</v>
      </c>
      <c r="S13" s="170">
        <f t="shared" si="53"/>
        <v>57.1</v>
      </c>
      <c r="T13" s="170">
        <f t="shared" si="54"/>
        <v>1.7000000000000028</v>
      </c>
      <c r="U13" s="182">
        <v>210</v>
      </c>
      <c r="V13" s="182">
        <v>239</v>
      </c>
      <c r="W13" s="171">
        <f t="shared" si="8"/>
        <v>113.80952380952381</v>
      </c>
      <c r="X13" s="169">
        <f t="shared" si="9"/>
        <v>29</v>
      </c>
      <c r="Y13" s="182">
        <v>7</v>
      </c>
      <c r="Z13" s="182">
        <v>0</v>
      </c>
      <c r="AA13" s="171">
        <f t="shared" si="10"/>
        <v>0</v>
      </c>
      <c r="AB13" s="172">
        <f t="shared" si="11"/>
        <v>-7</v>
      </c>
      <c r="AC13" s="184">
        <v>9</v>
      </c>
      <c r="AD13" s="182">
        <v>5</v>
      </c>
      <c r="AE13" s="171">
        <f t="shared" si="12"/>
        <v>55.55555555555556</v>
      </c>
      <c r="AF13" s="172">
        <f t="shared" si="13"/>
        <v>-4</v>
      </c>
      <c r="AG13" s="185">
        <f t="shared" si="14"/>
        <v>28.1</v>
      </c>
      <c r="AH13" s="185">
        <f t="shared" si="14"/>
        <v>34.3</v>
      </c>
      <c r="AI13" s="171">
        <f t="shared" si="15"/>
        <v>6.199999999999996</v>
      </c>
      <c r="AJ13" s="182">
        <v>116</v>
      </c>
      <c r="AK13" s="184">
        <v>161</v>
      </c>
      <c r="AL13" s="171">
        <f t="shared" si="16"/>
        <v>138.79310344827587</v>
      </c>
      <c r="AM13" s="169">
        <f t="shared" si="17"/>
        <v>45</v>
      </c>
      <c r="AN13" s="186">
        <f>'[10]січень-листопад'!AH12</f>
        <v>92.5</v>
      </c>
      <c r="AO13" s="185">
        <f>'[11]Лист2'!G11</f>
        <v>96.85534591194968</v>
      </c>
      <c r="AP13" s="171">
        <f t="shared" si="18"/>
        <v>4.355345911949684</v>
      </c>
      <c r="AQ13" s="172"/>
      <c r="AR13" s="172"/>
      <c r="AS13" s="171" t="e">
        <f t="shared" si="19"/>
        <v>#DIV/0!</v>
      </c>
      <c r="AT13" s="172">
        <f t="shared" si="20"/>
        <v>0</v>
      </c>
      <c r="AU13" s="184">
        <v>0</v>
      </c>
      <c r="AV13" s="184">
        <v>0</v>
      </c>
      <c r="AW13" s="171" t="e">
        <f t="shared" si="55"/>
        <v>#DIV/0!</v>
      </c>
      <c r="AX13" s="172">
        <f t="shared" si="21"/>
        <v>0</v>
      </c>
      <c r="AY13" s="185">
        <v>0</v>
      </c>
      <c r="AZ13" s="185" t="e">
        <f>'[12]Січень -грудень'!G12</f>
        <v>#REF!</v>
      </c>
      <c r="BA13" s="171" t="e">
        <f t="shared" si="22"/>
        <v>#REF!</v>
      </c>
      <c r="BB13" s="182">
        <v>114</v>
      </c>
      <c r="BC13" s="182">
        <v>160</v>
      </c>
      <c r="BD13" s="171">
        <f t="shared" si="23"/>
        <v>140.35087719298244</v>
      </c>
      <c r="BE13" s="169">
        <f t="shared" si="24"/>
        <v>46</v>
      </c>
      <c r="BF13" s="182">
        <v>113</v>
      </c>
      <c r="BG13" s="182">
        <v>160</v>
      </c>
      <c r="BH13" s="170">
        <f t="shared" si="25"/>
        <v>141.5929203539823</v>
      </c>
      <c r="BI13" s="169">
        <f t="shared" si="26"/>
        <v>47</v>
      </c>
      <c r="BJ13" s="182">
        <v>630</v>
      </c>
      <c r="BK13" s="182">
        <v>636</v>
      </c>
      <c r="BL13" s="171">
        <f t="shared" si="27"/>
        <v>100.95238095238095</v>
      </c>
      <c r="BM13" s="169">
        <f t="shared" si="28"/>
        <v>6</v>
      </c>
      <c r="BN13" s="187">
        <v>1388.888888888889</v>
      </c>
      <c r="BO13" s="182">
        <v>1736.2162162162163</v>
      </c>
      <c r="BP13" s="169">
        <f t="shared" si="29"/>
        <v>347.32732732732734</v>
      </c>
      <c r="BQ13" s="182">
        <v>138</v>
      </c>
      <c r="BR13" s="182">
        <v>140</v>
      </c>
      <c r="BS13" s="173">
        <f t="shared" si="30"/>
        <v>2</v>
      </c>
      <c r="BT13" s="188">
        <v>236</v>
      </c>
      <c r="BU13" s="184">
        <v>220</v>
      </c>
      <c r="BV13" s="172">
        <f t="shared" si="31"/>
        <v>-16</v>
      </c>
      <c r="BW13" s="188">
        <v>232</v>
      </c>
      <c r="BX13" s="184">
        <v>216</v>
      </c>
      <c r="BY13" s="172">
        <f t="shared" si="32"/>
        <v>-16</v>
      </c>
      <c r="BZ13" s="185">
        <f>'[10]січень-листопад'!BM12</f>
        <v>23.875</v>
      </c>
      <c r="CA13" s="185">
        <v>20.2</v>
      </c>
      <c r="CB13" s="171">
        <f t="shared" si="33"/>
        <v>-3.6750000000000007</v>
      </c>
      <c r="CC13" s="189">
        <f t="shared" si="34"/>
        <v>28.8</v>
      </c>
      <c r="CD13" s="189">
        <f t="shared" si="34"/>
        <v>28.7</v>
      </c>
      <c r="CE13" s="176">
        <f t="shared" si="56"/>
        <v>-0.10000000000000142</v>
      </c>
      <c r="CF13" s="177">
        <f t="shared" si="35"/>
        <v>230</v>
      </c>
      <c r="CG13" s="178">
        <f t="shared" si="35"/>
        <v>220</v>
      </c>
      <c r="CH13" s="179">
        <f t="shared" si="57"/>
        <v>225</v>
      </c>
      <c r="CI13" s="179">
        <f t="shared" si="57"/>
        <v>263</v>
      </c>
      <c r="CJ13" s="190">
        <v>156</v>
      </c>
      <c r="CK13" s="190">
        <v>145</v>
      </c>
      <c r="CL13" s="176">
        <f t="shared" si="58"/>
        <v>92.9</v>
      </c>
      <c r="CM13" s="180">
        <f t="shared" si="36"/>
        <v>-11</v>
      </c>
      <c r="CN13" s="191">
        <v>506</v>
      </c>
      <c r="CO13" s="182">
        <v>616</v>
      </c>
      <c r="CP13" s="171">
        <f t="shared" si="37"/>
        <v>121.7</v>
      </c>
      <c r="CQ13" s="169">
        <f t="shared" si="38"/>
        <v>110</v>
      </c>
      <c r="CR13" s="191">
        <v>505</v>
      </c>
      <c r="CS13" s="182">
        <v>612</v>
      </c>
      <c r="CT13" s="171">
        <f t="shared" si="39"/>
        <v>121.2</v>
      </c>
      <c r="CU13" s="169">
        <f t="shared" si="40"/>
        <v>107</v>
      </c>
      <c r="CV13" s="191">
        <v>6955</v>
      </c>
      <c r="CW13" s="182"/>
      <c r="CX13" s="170">
        <f t="shared" si="41"/>
        <v>0</v>
      </c>
      <c r="CY13" s="169">
        <f t="shared" si="42"/>
        <v>-6955</v>
      </c>
      <c r="CZ13" s="185">
        <f t="shared" si="43"/>
        <v>1377.2</v>
      </c>
      <c r="DA13" s="185">
        <f>ROUND(CW13/CS13*100,1)</f>
        <v>0</v>
      </c>
      <c r="DB13" s="171">
        <f t="shared" si="44"/>
        <v>-1377.2</v>
      </c>
      <c r="DC13" s="182">
        <v>345</v>
      </c>
      <c r="DD13" s="182">
        <v>283</v>
      </c>
      <c r="DE13" s="171">
        <f t="shared" si="45"/>
        <v>82.02898550724638</v>
      </c>
      <c r="DF13" s="169">
        <f t="shared" si="46"/>
        <v>-62</v>
      </c>
      <c r="DG13" s="182">
        <v>242</v>
      </c>
      <c r="DH13" s="182">
        <v>211</v>
      </c>
      <c r="DI13" s="171">
        <f t="shared" si="47"/>
        <v>87.19008264462809</v>
      </c>
      <c r="DJ13" s="169">
        <f t="shared" si="48"/>
        <v>-31</v>
      </c>
      <c r="DK13" s="182">
        <v>4</v>
      </c>
      <c r="DL13" s="164">
        <v>63</v>
      </c>
      <c r="DM13" s="171">
        <f t="shared" si="49"/>
        <v>1575</v>
      </c>
      <c r="DN13" s="169">
        <f t="shared" si="50"/>
        <v>59</v>
      </c>
      <c r="DO13" s="182">
        <v>6</v>
      </c>
      <c r="DP13" s="182">
        <v>1762.5</v>
      </c>
      <c r="DQ13" s="182">
        <v>3300.79</v>
      </c>
      <c r="DR13" s="169">
        <f>DQ13-DP13</f>
        <v>1538.29</v>
      </c>
      <c r="DS13" s="192">
        <f t="shared" si="51"/>
        <v>86</v>
      </c>
      <c r="DT13" s="181">
        <f t="shared" si="51"/>
        <v>4</v>
      </c>
      <c r="DU13" s="172">
        <f t="shared" si="52"/>
        <v>-82</v>
      </c>
    </row>
    <row r="14" spans="1:125" ht="21.75" customHeight="1">
      <c r="A14" s="163" t="s">
        <v>136</v>
      </c>
      <c r="B14" s="182">
        <v>1628</v>
      </c>
      <c r="C14" s="183">
        <v>1562</v>
      </c>
      <c r="D14" s="170">
        <f t="shared" si="0"/>
        <v>95.94594594594594</v>
      </c>
      <c r="E14" s="169">
        <f t="shared" si="1"/>
        <v>-66</v>
      </c>
      <c r="F14" s="182">
        <v>953</v>
      </c>
      <c r="G14" s="182">
        <v>976</v>
      </c>
      <c r="H14" s="170">
        <f t="shared" si="2"/>
        <v>102.4134312696747</v>
      </c>
      <c r="I14" s="169">
        <f t="shared" si="3"/>
        <v>23</v>
      </c>
      <c r="J14" s="182">
        <v>770</v>
      </c>
      <c r="K14" s="182">
        <v>801</v>
      </c>
      <c r="L14" s="170">
        <f t="shared" si="4"/>
        <v>104.02597402597402</v>
      </c>
      <c r="M14" s="169">
        <f t="shared" si="5"/>
        <v>31</v>
      </c>
      <c r="N14" s="182">
        <v>103</v>
      </c>
      <c r="O14" s="182">
        <v>119</v>
      </c>
      <c r="P14" s="170">
        <f t="shared" si="6"/>
        <v>115.53398058252426</v>
      </c>
      <c r="Q14" s="169">
        <f t="shared" si="7"/>
        <v>16</v>
      </c>
      <c r="R14" s="170">
        <f t="shared" si="59"/>
        <v>13.4</v>
      </c>
      <c r="S14" s="170">
        <f t="shared" si="53"/>
        <v>14.9</v>
      </c>
      <c r="T14" s="170">
        <f t="shared" si="54"/>
        <v>1.5</v>
      </c>
      <c r="U14" s="182">
        <v>625</v>
      </c>
      <c r="V14" s="182">
        <v>577</v>
      </c>
      <c r="W14" s="171">
        <f t="shared" si="8"/>
        <v>92.32000000000001</v>
      </c>
      <c r="X14" s="169">
        <f t="shared" si="9"/>
        <v>-48</v>
      </c>
      <c r="Y14" s="182">
        <v>5</v>
      </c>
      <c r="Z14" s="182">
        <v>0</v>
      </c>
      <c r="AA14" s="171">
        <f t="shared" si="10"/>
        <v>0</v>
      </c>
      <c r="AB14" s="172">
        <f t="shared" si="11"/>
        <v>-5</v>
      </c>
      <c r="AC14" s="184">
        <v>25</v>
      </c>
      <c r="AD14" s="182">
        <v>16</v>
      </c>
      <c r="AE14" s="171">
        <f t="shared" si="12"/>
        <v>64</v>
      </c>
      <c r="AF14" s="172">
        <f t="shared" si="13"/>
        <v>-9</v>
      </c>
      <c r="AG14" s="185">
        <f t="shared" si="14"/>
        <v>41</v>
      </c>
      <c r="AH14" s="185">
        <f t="shared" si="14"/>
        <v>43.7</v>
      </c>
      <c r="AI14" s="171">
        <f t="shared" si="15"/>
        <v>2.700000000000003</v>
      </c>
      <c r="AJ14" s="182">
        <v>310</v>
      </c>
      <c r="AK14" s="184">
        <v>303</v>
      </c>
      <c r="AL14" s="171">
        <f t="shared" si="16"/>
        <v>97.74193548387096</v>
      </c>
      <c r="AM14" s="169">
        <f t="shared" si="17"/>
        <v>-7</v>
      </c>
      <c r="AN14" s="186">
        <f>'[10]січень-листопад'!AH13</f>
        <v>100</v>
      </c>
      <c r="AO14" s="185">
        <f>'[11]Лист2'!G12</f>
        <v>99.66996699669967</v>
      </c>
      <c r="AP14" s="171">
        <f t="shared" si="18"/>
        <v>-0.33003300330032914</v>
      </c>
      <c r="AQ14" s="172"/>
      <c r="AR14" s="172"/>
      <c r="AS14" s="171" t="e">
        <f t="shared" si="19"/>
        <v>#DIV/0!</v>
      </c>
      <c r="AT14" s="172">
        <f t="shared" si="20"/>
        <v>0</v>
      </c>
      <c r="AU14" s="184">
        <v>0</v>
      </c>
      <c r="AV14" s="184">
        <v>0</v>
      </c>
      <c r="AW14" s="171" t="e">
        <f t="shared" si="55"/>
        <v>#DIV/0!</v>
      </c>
      <c r="AX14" s="172">
        <f t="shared" si="21"/>
        <v>0</v>
      </c>
      <c r="AY14" s="185">
        <v>0</v>
      </c>
      <c r="AZ14" s="185" t="e">
        <f>'[12]Січень -грудень'!G13</f>
        <v>#REF!</v>
      </c>
      <c r="BA14" s="171" t="e">
        <f t="shared" si="22"/>
        <v>#REF!</v>
      </c>
      <c r="BB14" s="182">
        <v>239</v>
      </c>
      <c r="BC14" s="182">
        <v>240</v>
      </c>
      <c r="BD14" s="171">
        <f t="shared" si="23"/>
        <v>100.418410041841</v>
      </c>
      <c r="BE14" s="169">
        <f t="shared" si="24"/>
        <v>1</v>
      </c>
      <c r="BF14" s="182">
        <v>239</v>
      </c>
      <c r="BG14" s="182">
        <v>227</v>
      </c>
      <c r="BH14" s="170">
        <f t="shared" si="25"/>
        <v>94.97907949790795</v>
      </c>
      <c r="BI14" s="169">
        <f t="shared" si="26"/>
        <v>-12</v>
      </c>
      <c r="BJ14" s="182">
        <v>1456</v>
      </c>
      <c r="BK14" s="182">
        <v>1459</v>
      </c>
      <c r="BL14" s="171">
        <f t="shared" si="27"/>
        <v>100.20604395604396</v>
      </c>
      <c r="BM14" s="169">
        <f t="shared" si="28"/>
        <v>3</v>
      </c>
      <c r="BN14" s="187">
        <v>1592.9577464788733</v>
      </c>
      <c r="BO14" s="182">
        <v>1827.188940092166</v>
      </c>
      <c r="BP14" s="169">
        <f t="shared" si="29"/>
        <v>234.2311936132926</v>
      </c>
      <c r="BQ14" s="182">
        <v>134</v>
      </c>
      <c r="BR14" s="182">
        <v>126</v>
      </c>
      <c r="BS14" s="173">
        <f t="shared" si="30"/>
        <v>-8</v>
      </c>
      <c r="BT14" s="188">
        <v>210</v>
      </c>
      <c r="BU14" s="184">
        <v>180</v>
      </c>
      <c r="BV14" s="172">
        <f t="shared" si="31"/>
        <v>-30</v>
      </c>
      <c r="BW14" s="188">
        <v>206</v>
      </c>
      <c r="BX14" s="184">
        <v>174</v>
      </c>
      <c r="BY14" s="172">
        <f t="shared" si="32"/>
        <v>-32</v>
      </c>
      <c r="BZ14" s="185">
        <f>'[10]січень-листопад'!BM13</f>
        <v>12.223587223587224</v>
      </c>
      <c r="CA14" s="185">
        <v>12.4</v>
      </c>
      <c r="CB14" s="171">
        <f t="shared" si="33"/>
        <v>0.17641277641277675</v>
      </c>
      <c r="CC14" s="189">
        <f t="shared" si="34"/>
        <v>23</v>
      </c>
      <c r="CD14" s="189">
        <f t="shared" si="34"/>
        <v>19.4</v>
      </c>
      <c r="CE14" s="176">
        <f t="shared" si="56"/>
        <v>-3.6000000000000014</v>
      </c>
      <c r="CF14" s="177">
        <f t="shared" si="35"/>
        <v>375</v>
      </c>
      <c r="CG14" s="178">
        <f t="shared" si="35"/>
        <v>303</v>
      </c>
      <c r="CH14" s="179">
        <f t="shared" si="57"/>
        <v>667</v>
      </c>
      <c r="CI14" s="179">
        <f t="shared" si="57"/>
        <v>682</v>
      </c>
      <c r="CJ14" s="190">
        <v>214</v>
      </c>
      <c r="CK14" s="190">
        <v>215</v>
      </c>
      <c r="CL14" s="176">
        <f t="shared" si="58"/>
        <v>100.5</v>
      </c>
      <c r="CM14" s="180">
        <f t="shared" si="36"/>
        <v>1</v>
      </c>
      <c r="CN14" s="191">
        <v>749</v>
      </c>
      <c r="CO14" s="182">
        <v>731</v>
      </c>
      <c r="CP14" s="171">
        <f t="shared" si="37"/>
        <v>97.6</v>
      </c>
      <c r="CQ14" s="169">
        <f t="shared" si="38"/>
        <v>-18</v>
      </c>
      <c r="CR14" s="191">
        <v>748</v>
      </c>
      <c r="CS14" s="182">
        <v>727</v>
      </c>
      <c r="CT14" s="171">
        <f t="shared" si="39"/>
        <v>97.2</v>
      </c>
      <c r="CU14" s="169">
        <f t="shared" si="40"/>
        <v>-21</v>
      </c>
      <c r="CV14" s="191">
        <v>18787</v>
      </c>
      <c r="CW14" s="182"/>
      <c r="CX14" s="170">
        <f t="shared" si="41"/>
        <v>0</v>
      </c>
      <c r="CY14" s="169">
        <f t="shared" si="42"/>
        <v>-18787</v>
      </c>
      <c r="CZ14" s="185">
        <f t="shared" si="43"/>
        <v>2511.6</v>
      </c>
      <c r="DA14" s="185">
        <f t="shared" si="43"/>
        <v>0</v>
      </c>
      <c r="DB14" s="171">
        <f>DA14-CZ14</f>
        <v>-2511.6</v>
      </c>
      <c r="DC14" s="182">
        <v>586</v>
      </c>
      <c r="DD14" s="182">
        <v>577</v>
      </c>
      <c r="DE14" s="171">
        <f t="shared" si="45"/>
        <v>98.46416382252559</v>
      </c>
      <c r="DF14" s="169">
        <f t="shared" si="46"/>
        <v>-9</v>
      </c>
      <c r="DG14" s="182">
        <v>490</v>
      </c>
      <c r="DH14" s="182">
        <v>477</v>
      </c>
      <c r="DI14" s="171">
        <f t="shared" si="47"/>
        <v>97.34693877551021</v>
      </c>
      <c r="DJ14" s="169">
        <f t="shared" si="48"/>
        <v>-13</v>
      </c>
      <c r="DK14" s="182">
        <v>4</v>
      </c>
      <c r="DL14" s="164">
        <v>21</v>
      </c>
      <c r="DM14" s="171">
        <f t="shared" si="49"/>
        <v>525</v>
      </c>
      <c r="DN14" s="169">
        <f t="shared" si="50"/>
        <v>17</v>
      </c>
      <c r="DO14" s="182">
        <v>52</v>
      </c>
      <c r="DP14" s="182">
        <v>2794</v>
      </c>
      <c r="DQ14" s="182">
        <v>4361.9</v>
      </c>
      <c r="DR14" s="169">
        <f aca="true" t="shared" si="60" ref="DR14:DR24">DQ14-DP14</f>
        <v>1567.8999999999996</v>
      </c>
      <c r="DS14" s="192">
        <f t="shared" si="51"/>
        <v>147</v>
      </c>
      <c r="DT14" s="181">
        <f t="shared" si="51"/>
        <v>27</v>
      </c>
      <c r="DU14" s="172">
        <f t="shared" si="52"/>
        <v>-120</v>
      </c>
    </row>
    <row r="15" spans="1:125" ht="21.75" customHeight="1">
      <c r="A15" s="163" t="s">
        <v>137</v>
      </c>
      <c r="B15" s="182">
        <v>2072</v>
      </c>
      <c r="C15" s="183">
        <v>1917</v>
      </c>
      <c r="D15" s="170">
        <f t="shared" si="0"/>
        <v>92.51930501930502</v>
      </c>
      <c r="E15" s="169">
        <f t="shared" si="1"/>
        <v>-155</v>
      </c>
      <c r="F15" s="182">
        <v>1148</v>
      </c>
      <c r="G15" s="182">
        <v>1149</v>
      </c>
      <c r="H15" s="170">
        <f t="shared" si="2"/>
        <v>100.08710801393728</v>
      </c>
      <c r="I15" s="169">
        <f t="shared" si="3"/>
        <v>1</v>
      </c>
      <c r="J15" s="182">
        <v>698</v>
      </c>
      <c r="K15" s="182">
        <v>646</v>
      </c>
      <c r="L15" s="170">
        <f t="shared" si="4"/>
        <v>92.55014326647564</v>
      </c>
      <c r="M15" s="169">
        <f t="shared" si="5"/>
        <v>-52</v>
      </c>
      <c r="N15" s="182">
        <v>16</v>
      </c>
      <c r="O15" s="182">
        <v>30</v>
      </c>
      <c r="P15" s="170">
        <f t="shared" si="6"/>
        <v>187.5</v>
      </c>
      <c r="Q15" s="169">
        <f t="shared" si="7"/>
        <v>14</v>
      </c>
      <c r="R15" s="170">
        <f t="shared" si="59"/>
        <v>2.3</v>
      </c>
      <c r="S15" s="170">
        <f t="shared" si="53"/>
        <v>4.6</v>
      </c>
      <c r="T15" s="170">
        <f t="shared" si="54"/>
        <v>2.3</v>
      </c>
      <c r="U15" s="182">
        <v>625</v>
      </c>
      <c r="V15" s="182">
        <v>571</v>
      </c>
      <c r="W15" s="171">
        <f t="shared" si="8"/>
        <v>91.36</v>
      </c>
      <c r="X15" s="169">
        <f t="shared" si="9"/>
        <v>-54</v>
      </c>
      <c r="Y15" s="182">
        <v>3</v>
      </c>
      <c r="Z15" s="182">
        <v>0</v>
      </c>
      <c r="AA15" s="171">
        <f t="shared" si="10"/>
        <v>0</v>
      </c>
      <c r="AB15" s="172">
        <f t="shared" si="11"/>
        <v>-3</v>
      </c>
      <c r="AC15" s="184">
        <v>5</v>
      </c>
      <c r="AD15" s="182">
        <v>3</v>
      </c>
      <c r="AE15" s="171">
        <f t="shared" si="12"/>
        <v>60</v>
      </c>
      <c r="AF15" s="172">
        <f t="shared" si="13"/>
        <v>-2</v>
      </c>
      <c r="AG15" s="185">
        <f t="shared" si="14"/>
        <v>32.9</v>
      </c>
      <c r="AH15" s="185">
        <f t="shared" si="14"/>
        <v>32.1</v>
      </c>
      <c r="AI15" s="171">
        <f t="shared" si="15"/>
        <v>-0.7999999999999972</v>
      </c>
      <c r="AJ15" s="182">
        <v>305</v>
      </c>
      <c r="AK15" s="184">
        <v>289</v>
      </c>
      <c r="AL15" s="171">
        <f t="shared" si="16"/>
        <v>94.75409836065573</v>
      </c>
      <c r="AM15" s="169">
        <f t="shared" si="17"/>
        <v>-16</v>
      </c>
      <c r="AN15" s="193">
        <f>'[10]січень-листопад'!AH14</f>
        <v>99.34640522875817</v>
      </c>
      <c r="AO15" s="185">
        <f>'[11]Лист2'!G13</f>
        <v>99.65397923875432</v>
      </c>
      <c r="AP15" s="171">
        <f t="shared" si="18"/>
        <v>0.30757400999614504</v>
      </c>
      <c r="AQ15" s="172"/>
      <c r="AR15" s="172"/>
      <c r="AS15" s="171" t="e">
        <f t="shared" si="19"/>
        <v>#DIV/0!</v>
      </c>
      <c r="AT15" s="172">
        <f t="shared" si="20"/>
        <v>0</v>
      </c>
      <c r="AU15" s="184">
        <v>60</v>
      </c>
      <c r="AV15" s="184">
        <v>205</v>
      </c>
      <c r="AW15" s="171">
        <f t="shared" si="55"/>
        <v>341.66666666666663</v>
      </c>
      <c r="AX15" s="172">
        <f t="shared" si="21"/>
        <v>145</v>
      </c>
      <c r="AY15" s="185">
        <v>100</v>
      </c>
      <c r="AZ15" s="185">
        <f>'[12]Січень -грудень'!G14</f>
        <v>100</v>
      </c>
      <c r="BA15" s="171">
        <f t="shared" si="22"/>
        <v>0</v>
      </c>
      <c r="BB15" s="182">
        <v>276</v>
      </c>
      <c r="BC15" s="182">
        <v>194</v>
      </c>
      <c r="BD15" s="171">
        <f t="shared" si="23"/>
        <v>70.28985507246377</v>
      </c>
      <c r="BE15" s="169">
        <f t="shared" si="24"/>
        <v>-82</v>
      </c>
      <c r="BF15" s="182">
        <v>276</v>
      </c>
      <c r="BG15" s="182">
        <v>194</v>
      </c>
      <c r="BH15" s="170">
        <f t="shared" si="25"/>
        <v>70.28985507246377</v>
      </c>
      <c r="BI15" s="169">
        <f t="shared" si="26"/>
        <v>-82</v>
      </c>
      <c r="BJ15" s="182">
        <v>1823</v>
      </c>
      <c r="BK15" s="182">
        <v>1704</v>
      </c>
      <c r="BL15" s="171">
        <f t="shared" si="27"/>
        <v>93.47229840921558</v>
      </c>
      <c r="BM15" s="169">
        <f t="shared" si="28"/>
        <v>-119</v>
      </c>
      <c r="BN15" s="187">
        <v>1698.3842010771994</v>
      </c>
      <c r="BO15" s="182">
        <v>1887.9573170731708</v>
      </c>
      <c r="BP15" s="169">
        <f t="shared" si="29"/>
        <v>189.57311599597142</v>
      </c>
      <c r="BQ15" s="182">
        <v>122</v>
      </c>
      <c r="BR15" s="182">
        <v>117</v>
      </c>
      <c r="BS15" s="173">
        <f t="shared" si="30"/>
        <v>-5</v>
      </c>
      <c r="BT15" s="188">
        <v>160</v>
      </c>
      <c r="BU15" s="184">
        <v>154</v>
      </c>
      <c r="BV15" s="172">
        <f t="shared" si="31"/>
        <v>-6</v>
      </c>
      <c r="BW15" s="188">
        <v>156</v>
      </c>
      <c r="BX15" s="184">
        <v>149</v>
      </c>
      <c r="BY15" s="172">
        <f t="shared" si="32"/>
        <v>-7</v>
      </c>
      <c r="BZ15" s="185">
        <f>'[10]січень-листопад'!BM14</f>
        <v>12.355212355212355</v>
      </c>
      <c r="CA15" s="185">
        <v>11.4</v>
      </c>
      <c r="CB15" s="171">
        <f t="shared" si="33"/>
        <v>-0.955212355212355</v>
      </c>
      <c r="CC15" s="189">
        <f t="shared" si="34"/>
        <v>30</v>
      </c>
      <c r="CD15" s="189">
        <f t="shared" si="34"/>
        <v>28.8</v>
      </c>
      <c r="CE15" s="176">
        <f t="shared" si="56"/>
        <v>-1.1999999999999993</v>
      </c>
      <c r="CF15" s="177">
        <f t="shared" si="35"/>
        <v>622</v>
      </c>
      <c r="CG15" s="178">
        <f t="shared" si="35"/>
        <v>552</v>
      </c>
      <c r="CH15" s="179">
        <f t="shared" si="57"/>
        <v>682</v>
      </c>
      <c r="CI15" s="179">
        <f t="shared" si="57"/>
        <v>616</v>
      </c>
      <c r="CJ15" s="190">
        <v>125</v>
      </c>
      <c r="CK15" s="190">
        <v>125</v>
      </c>
      <c r="CL15" s="176">
        <f t="shared" si="58"/>
        <v>100</v>
      </c>
      <c r="CM15" s="180">
        <f t="shared" si="36"/>
        <v>0</v>
      </c>
      <c r="CN15" s="191">
        <v>638</v>
      </c>
      <c r="CO15" s="182">
        <v>609</v>
      </c>
      <c r="CP15" s="171">
        <f t="shared" si="37"/>
        <v>95.5</v>
      </c>
      <c r="CQ15" s="169">
        <f t="shared" si="38"/>
        <v>-29</v>
      </c>
      <c r="CR15" s="191">
        <v>628</v>
      </c>
      <c r="CS15" s="182">
        <v>605</v>
      </c>
      <c r="CT15" s="171">
        <f t="shared" si="39"/>
        <v>96.3</v>
      </c>
      <c r="CU15" s="169">
        <f t="shared" si="40"/>
        <v>-23</v>
      </c>
      <c r="CV15" s="191">
        <v>7370</v>
      </c>
      <c r="CW15" s="182"/>
      <c r="CX15" s="170">
        <f t="shared" si="41"/>
        <v>0</v>
      </c>
      <c r="CY15" s="169">
        <f t="shared" si="42"/>
        <v>-7370</v>
      </c>
      <c r="CZ15" s="185">
        <f t="shared" si="43"/>
        <v>1173.6</v>
      </c>
      <c r="DA15" s="185">
        <f t="shared" si="43"/>
        <v>0</v>
      </c>
      <c r="DB15" s="171">
        <f t="shared" si="44"/>
        <v>-1173.6</v>
      </c>
      <c r="DC15" s="182">
        <v>768</v>
      </c>
      <c r="DD15" s="182">
        <v>749</v>
      </c>
      <c r="DE15" s="171">
        <f t="shared" si="45"/>
        <v>97.52604166666666</v>
      </c>
      <c r="DF15" s="169">
        <f t="shared" si="46"/>
        <v>-19</v>
      </c>
      <c r="DG15" s="182">
        <v>672</v>
      </c>
      <c r="DH15" s="182">
        <v>626</v>
      </c>
      <c r="DI15" s="171">
        <f t="shared" si="47"/>
        <v>93.15476190476191</v>
      </c>
      <c r="DJ15" s="169">
        <f t="shared" si="48"/>
        <v>-46</v>
      </c>
      <c r="DK15" s="182">
        <v>4</v>
      </c>
      <c r="DL15" s="164">
        <v>6</v>
      </c>
      <c r="DM15" s="171">
        <f t="shared" si="49"/>
        <v>150</v>
      </c>
      <c r="DN15" s="169">
        <f t="shared" si="50"/>
        <v>2</v>
      </c>
      <c r="DO15" s="182">
        <v>4</v>
      </c>
      <c r="DP15" s="182">
        <v>2737.5</v>
      </c>
      <c r="DQ15" s="182">
        <v>3669</v>
      </c>
      <c r="DR15" s="169">
        <f t="shared" si="60"/>
        <v>931.5</v>
      </c>
      <c r="DS15" s="192">
        <f t="shared" si="51"/>
        <v>192</v>
      </c>
      <c r="DT15" s="181">
        <f t="shared" si="51"/>
        <v>125</v>
      </c>
      <c r="DU15" s="172">
        <f t="shared" si="52"/>
        <v>-67</v>
      </c>
    </row>
    <row r="16" spans="1:125" s="14" customFormat="1" ht="21.75" customHeight="1">
      <c r="A16" s="163" t="s">
        <v>138</v>
      </c>
      <c r="B16" s="182">
        <v>1485</v>
      </c>
      <c r="C16" s="183">
        <v>1345</v>
      </c>
      <c r="D16" s="170">
        <f t="shared" si="0"/>
        <v>90.57239057239057</v>
      </c>
      <c r="E16" s="169">
        <f t="shared" si="1"/>
        <v>-140</v>
      </c>
      <c r="F16" s="182">
        <v>852</v>
      </c>
      <c r="G16" s="182">
        <v>788</v>
      </c>
      <c r="H16" s="170">
        <f t="shared" si="2"/>
        <v>92.48826291079813</v>
      </c>
      <c r="I16" s="169">
        <f t="shared" si="3"/>
        <v>-64</v>
      </c>
      <c r="J16" s="182">
        <v>632</v>
      </c>
      <c r="K16" s="182">
        <v>609</v>
      </c>
      <c r="L16" s="170">
        <f t="shared" si="4"/>
        <v>96.36075949367088</v>
      </c>
      <c r="M16" s="169">
        <f t="shared" si="5"/>
        <v>-23</v>
      </c>
      <c r="N16" s="182">
        <v>140</v>
      </c>
      <c r="O16" s="182">
        <v>161</v>
      </c>
      <c r="P16" s="170">
        <f t="shared" si="6"/>
        <v>114.99999999999999</v>
      </c>
      <c r="Q16" s="169">
        <f t="shared" si="7"/>
        <v>21</v>
      </c>
      <c r="R16" s="170">
        <f t="shared" si="59"/>
        <v>22.2</v>
      </c>
      <c r="S16" s="170">
        <f t="shared" si="53"/>
        <v>26.4</v>
      </c>
      <c r="T16" s="170">
        <f t="shared" si="54"/>
        <v>4.199999999999999</v>
      </c>
      <c r="U16" s="182">
        <v>456</v>
      </c>
      <c r="V16" s="182">
        <v>408</v>
      </c>
      <c r="W16" s="171">
        <f t="shared" si="8"/>
        <v>89.47368421052632</v>
      </c>
      <c r="X16" s="169">
        <f t="shared" si="9"/>
        <v>-48</v>
      </c>
      <c r="Y16" s="182">
        <v>10</v>
      </c>
      <c r="Z16" s="182">
        <v>1</v>
      </c>
      <c r="AA16" s="171">
        <f t="shared" si="10"/>
        <v>10</v>
      </c>
      <c r="AB16" s="172">
        <f t="shared" si="11"/>
        <v>-9</v>
      </c>
      <c r="AC16" s="184">
        <v>5</v>
      </c>
      <c r="AD16" s="182">
        <v>7</v>
      </c>
      <c r="AE16" s="171">
        <f t="shared" si="12"/>
        <v>140</v>
      </c>
      <c r="AF16" s="172">
        <f t="shared" si="13"/>
        <v>2</v>
      </c>
      <c r="AG16" s="185">
        <f t="shared" si="14"/>
        <v>33.1</v>
      </c>
      <c r="AH16" s="185">
        <f t="shared" si="14"/>
        <v>33.3</v>
      </c>
      <c r="AI16" s="171">
        <f>AH16-AG16</f>
        <v>0.19999999999999574</v>
      </c>
      <c r="AJ16" s="182">
        <v>239</v>
      </c>
      <c r="AK16" s="184">
        <v>210</v>
      </c>
      <c r="AL16" s="171">
        <f t="shared" si="16"/>
        <v>87.86610878661088</v>
      </c>
      <c r="AM16" s="169">
        <f t="shared" si="17"/>
        <v>-29</v>
      </c>
      <c r="AN16" s="186">
        <f>'[10]січень-листопад'!AH15</f>
        <v>97.89915966386555</v>
      </c>
      <c r="AO16" s="185">
        <f>'[11]Лист2'!G14</f>
        <v>99.04761904761905</v>
      </c>
      <c r="AP16" s="171">
        <f t="shared" si="18"/>
        <v>1.1484593837535044</v>
      </c>
      <c r="AQ16" s="172"/>
      <c r="AR16" s="172"/>
      <c r="AS16" s="171" t="e">
        <f t="shared" si="19"/>
        <v>#DIV/0!</v>
      </c>
      <c r="AT16" s="172">
        <f t="shared" si="20"/>
        <v>0</v>
      </c>
      <c r="AU16" s="184">
        <v>0</v>
      </c>
      <c r="AV16" s="184">
        <v>1</v>
      </c>
      <c r="AW16" s="171" t="e">
        <f t="shared" si="55"/>
        <v>#DIV/0!</v>
      </c>
      <c r="AX16" s="172">
        <f t="shared" si="21"/>
        <v>1</v>
      </c>
      <c r="AY16" s="185">
        <v>0</v>
      </c>
      <c r="AZ16" s="185">
        <f>'[12]Січень -грудень'!G15</f>
        <v>100</v>
      </c>
      <c r="BA16" s="171">
        <f t="shared" si="22"/>
        <v>100</v>
      </c>
      <c r="BB16" s="182">
        <v>110</v>
      </c>
      <c r="BC16" s="182">
        <v>126</v>
      </c>
      <c r="BD16" s="171">
        <f t="shared" si="23"/>
        <v>114.54545454545455</v>
      </c>
      <c r="BE16" s="169">
        <f t="shared" si="24"/>
        <v>16</v>
      </c>
      <c r="BF16" s="182">
        <v>110</v>
      </c>
      <c r="BG16" s="182">
        <v>126</v>
      </c>
      <c r="BH16" s="170">
        <f t="shared" si="25"/>
        <v>114.54545454545455</v>
      </c>
      <c r="BI16" s="169">
        <f t="shared" si="26"/>
        <v>16</v>
      </c>
      <c r="BJ16" s="182">
        <v>1282</v>
      </c>
      <c r="BK16" s="182">
        <v>1221</v>
      </c>
      <c r="BL16" s="171">
        <f t="shared" si="27"/>
        <v>95.24180967238689</v>
      </c>
      <c r="BM16" s="169">
        <f t="shared" si="28"/>
        <v>-61</v>
      </c>
      <c r="BN16" s="187">
        <v>1852.840909090909</v>
      </c>
      <c r="BO16" s="182">
        <v>2018.815331010453</v>
      </c>
      <c r="BP16" s="169">
        <f t="shared" si="29"/>
        <v>165.97442191954406</v>
      </c>
      <c r="BQ16" s="182">
        <v>137</v>
      </c>
      <c r="BR16" s="182">
        <v>135</v>
      </c>
      <c r="BS16" s="173">
        <f t="shared" si="30"/>
        <v>-2</v>
      </c>
      <c r="BT16" s="188">
        <v>168</v>
      </c>
      <c r="BU16" s="184">
        <v>158</v>
      </c>
      <c r="BV16" s="172">
        <f t="shared" si="31"/>
        <v>-10</v>
      </c>
      <c r="BW16" s="188">
        <v>164</v>
      </c>
      <c r="BX16" s="184">
        <v>151</v>
      </c>
      <c r="BY16" s="172">
        <f t="shared" si="32"/>
        <v>-13</v>
      </c>
      <c r="BZ16" s="185">
        <f>'[10]січень-листопад'!BM15</f>
        <v>15.218855218855218</v>
      </c>
      <c r="CA16" s="185">
        <v>9.8</v>
      </c>
      <c r="CB16" s="171">
        <f t="shared" si="33"/>
        <v>-5.418855218855217</v>
      </c>
      <c r="CC16" s="189">
        <f t="shared" si="34"/>
        <v>29.4</v>
      </c>
      <c r="CD16" s="189">
        <f t="shared" si="34"/>
        <v>37.2</v>
      </c>
      <c r="CE16" s="176">
        <f t="shared" si="56"/>
        <v>7.800000000000004</v>
      </c>
      <c r="CF16" s="177">
        <f t="shared" si="35"/>
        <v>436</v>
      </c>
      <c r="CG16" s="178">
        <f t="shared" si="35"/>
        <v>500</v>
      </c>
      <c r="CH16" s="179">
        <f t="shared" si="57"/>
        <v>492</v>
      </c>
      <c r="CI16" s="179">
        <f t="shared" si="57"/>
        <v>448</v>
      </c>
      <c r="CJ16" s="190">
        <v>123</v>
      </c>
      <c r="CK16" s="190">
        <v>131</v>
      </c>
      <c r="CL16" s="176">
        <f t="shared" si="58"/>
        <v>106.5</v>
      </c>
      <c r="CM16" s="180">
        <f t="shared" si="36"/>
        <v>8</v>
      </c>
      <c r="CN16" s="191">
        <v>503</v>
      </c>
      <c r="CO16" s="182">
        <v>483</v>
      </c>
      <c r="CP16" s="171">
        <f t="shared" si="37"/>
        <v>96</v>
      </c>
      <c r="CQ16" s="169">
        <f t="shared" si="38"/>
        <v>-20</v>
      </c>
      <c r="CR16" s="191">
        <v>503</v>
      </c>
      <c r="CS16" s="182">
        <v>483</v>
      </c>
      <c r="CT16" s="171">
        <f t="shared" si="39"/>
        <v>96</v>
      </c>
      <c r="CU16" s="169">
        <f t="shared" si="40"/>
        <v>-20</v>
      </c>
      <c r="CV16" s="191">
        <v>10404</v>
      </c>
      <c r="CW16" s="182"/>
      <c r="CX16" s="170">
        <f t="shared" si="41"/>
        <v>0</v>
      </c>
      <c r="CY16" s="169">
        <f t="shared" si="42"/>
        <v>-10404</v>
      </c>
      <c r="CZ16" s="185">
        <f t="shared" si="43"/>
        <v>2068.4</v>
      </c>
      <c r="DA16" s="185">
        <f t="shared" si="43"/>
        <v>0</v>
      </c>
      <c r="DB16" s="171">
        <f t="shared" si="44"/>
        <v>-2068.4</v>
      </c>
      <c r="DC16" s="182">
        <v>557</v>
      </c>
      <c r="DD16" s="182">
        <v>397</v>
      </c>
      <c r="DE16" s="171">
        <f t="shared" si="45"/>
        <v>71.27468581687613</v>
      </c>
      <c r="DF16" s="169">
        <f t="shared" si="46"/>
        <v>-160</v>
      </c>
      <c r="DG16" s="182">
        <v>468</v>
      </c>
      <c r="DH16" s="182">
        <v>345</v>
      </c>
      <c r="DI16" s="171">
        <f t="shared" si="47"/>
        <v>73.71794871794873</v>
      </c>
      <c r="DJ16" s="169">
        <f t="shared" si="48"/>
        <v>-123</v>
      </c>
      <c r="DK16" s="182">
        <v>0</v>
      </c>
      <c r="DL16" s="164">
        <v>2</v>
      </c>
      <c r="DM16" s="171" t="e">
        <f t="shared" si="49"/>
        <v>#DIV/0!</v>
      </c>
      <c r="DN16" s="169">
        <f t="shared" si="50"/>
        <v>2</v>
      </c>
      <c r="DO16" s="182">
        <v>2</v>
      </c>
      <c r="DP16" s="182">
        <v>0</v>
      </c>
      <c r="DQ16" s="182">
        <v>3700</v>
      </c>
      <c r="DR16" s="169">
        <f t="shared" si="60"/>
        <v>3700</v>
      </c>
      <c r="DS16" s="192" t="e">
        <f t="shared" si="51"/>
        <v>#DIV/0!</v>
      </c>
      <c r="DT16" s="181">
        <f t="shared" si="51"/>
        <v>199</v>
      </c>
      <c r="DU16" s="172" t="e">
        <f t="shared" si="52"/>
        <v>#DIV/0!</v>
      </c>
    </row>
    <row r="17" spans="1:125" s="14" customFormat="1" ht="21.75" customHeight="1">
      <c r="A17" s="163" t="s">
        <v>139</v>
      </c>
      <c r="B17" s="182">
        <v>2415</v>
      </c>
      <c r="C17" s="183">
        <v>2227</v>
      </c>
      <c r="D17" s="170">
        <f t="shared" si="0"/>
        <v>92.21532091097309</v>
      </c>
      <c r="E17" s="169">
        <f t="shared" si="1"/>
        <v>-188</v>
      </c>
      <c r="F17" s="182">
        <v>1314</v>
      </c>
      <c r="G17" s="182">
        <v>1181</v>
      </c>
      <c r="H17" s="170">
        <f t="shared" si="2"/>
        <v>89.87823439878234</v>
      </c>
      <c r="I17" s="169">
        <f t="shared" si="3"/>
        <v>-133</v>
      </c>
      <c r="J17" s="182">
        <v>1017</v>
      </c>
      <c r="K17" s="182">
        <v>962</v>
      </c>
      <c r="L17" s="170">
        <f t="shared" si="4"/>
        <v>94.59193706981318</v>
      </c>
      <c r="M17" s="169">
        <f t="shared" si="5"/>
        <v>-55</v>
      </c>
      <c r="N17" s="182">
        <v>366</v>
      </c>
      <c r="O17" s="182">
        <v>271</v>
      </c>
      <c r="P17" s="170">
        <f t="shared" si="6"/>
        <v>74.04371584699454</v>
      </c>
      <c r="Q17" s="169">
        <f t="shared" si="7"/>
        <v>-95</v>
      </c>
      <c r="R17" s="170">
        <f t="shared" si="59"/>
        <v>36</v>
      </c>
      <c r="S17" s="170">
        <f t="shared" si="53"/>
        <v>28.2</v>
      </c>
      <c r="T17" s="170">
        <f t="shared" si="54"/>
        <v>-7.800000000000001</v>
      </c>
      <c r="U17" s="182">
        <v>614</v>
      </c>
      <c r="V17" s="182">
        <v>638</v>
      </c>
      <c r="W17" s="171">
        <f t="shared" si="8"/>
        <v>103.90879478827361</v>
      </c>
      <c r="X17" s="169">
        <f t="shared" si="9"/>
        <v>24</v>
      </c>
      <c r="Y17" s="182">
        <v>6</v>
      </c>
      <c r="Z17" s="182">
        <v>0</v>
      </c>
      <c r="AA17" s="171">
        <f t="shared" si="10"/>
        <v>0</v>
      </c>
      <c r="AB17" s="172">
        <f t="shared" si="11"/>
        <v>-6</v>
      </c>
      <c r="AC17" s="184">
        <v>18</v>
      </c>
      <c r="AD17" s="182">
        <v>10</v>
      </c>
      <c r="AE17" s="171">
        <f t="shared" si="12"/>
        <v>55.55555555555556</v>
      </c>
      <c r="AF17" s="172">
        <f t="shared" si="13"/>
        <v>-8</v>
      </c>
      <c r="AG17" s="185">
        <f t="shared" si="14"/>
        <v>27</v>
      </c>
      <c r="AH17" s="185">
        <f t="shared" si="14"/>
        <v>31</v>
      </c>
      <c r="AI17" s="171">
        <f t="shared" si="15"/>
        <v>4</v>
      </c>
      <c r="AJ17" s="182">
        <v>233</v>
      </c>
      <c r="AK17" s="184">
        <v>252</v>
      </c>
      <c r="AL17" s="171">
        <f t="shared" si="16"/>
        <v>108.15450643776825</v>
      </c>
      <c r="AM17" s="169">
        <f t="shared" si="17"/>
        <v>19</v>
      </c>
      <c r="AN17" s="186">
        <f>'[10]січень-листопад'!AH16</f>
        <v>97.90794979079497</v>
      </c>
      <c r="AO17" s="185">
        <f>'[11]Лист2'!G15</f>
        <v>98.41897233201581</v>
      </c>
      <c r="AP17" s="171">
        <f t="shared" si="18"/>
        <v>0.5110225412208393</v>
      </c>
      <c r="AQ17" s="172"/>
      <c r="AR17" s="172"/>
      <c r="AS17" s="171" t="e">
        <f t="shared" si="19"/>
        <v>#DIV/0!</v>
      </c>
      <c r="AT17" s="172">
        <f t="shared" si="20"/>
        <v>0</v>
      </c>
      <c r="AU17" s="184">
        <v>0</v>
      </c>
      <c r="AV17" s="184">
        <v>0</v>
      </c>
      <c r="AW17" s="171" t="e">
        <f t="shared" si="55"/>
        <v>#DIV/0!</v>
      </c>
      <c r="AX17" s="172">
        <f t="shared" si="21"/>
        <v>0</v>
      </c>
      <c r="AY17" s="185">
        <v>0</v>
      </c>
      <c r="AZ17" s="185" t="e">
        <f>'[12]Січень -грудень'!G16</f>
        <v>#REF!</v>
      </c>
      <c r="BA17" s="171" t="e">
        <f t="shared" si="22"/>
        <v>#REF!</v>
      </c>
      <c r="BB17" s="182">
        <v>269</v>
      </c>
      <c r="BC17" s="182">
        <v>193</v>
      </c>
      <c r="BD17" s="171">
        <f t="shared" si="23"/>
        <v>71.74721189591078</v>
      </c>
      <c r="BE17" s="169">
        <f t="shared" si="24"/>
        <v>-76</v>
      </c>
      <c r="BF17" s="182">
        <v>269</v>
      </c>
      <c r="BG17" s="182">
        <v>193</v>
      </c>
      <c r="BH17" s="170">
        <f t="shared" si="25"/>
        <v>71.74721189591078</v>
      </c>
      <c r="BI17" s="169">
        <f t="shared" si="26"/>
        <v>-76</v>
      </c>
      <c r="BJ17" s="182">
        <v>2146</v>
      </c>
      <c r="BK17" s="182">
        <v>1995</v>
      </c>
      <c r="BL17" s="171">
        <f t="shared" si="27"/>
        <v>92.9636533084809</v>
      </c>
      <c r="BM17" s="169">
        <f t="shared" si="28"/>
        <v>-151</v>
      </c>
      <c r="BN17" s="187">
        <v>1787.3801916932907</v>
      </c>
      <c r="BO17" s="182">
        <v>1979.0606653620353</v>
      </c>
      <c r="BP17" s="169">
        <f t="shared" si="29"/>
        <v>191.68047366874453</v>
      </c>
      <c r="BQ17" s="182">
        <v>136</v>
      </c>
      <c r="BR17" s="182">
        <v>131</v>
      </c>
      <c r="BS17" s="173">
        <f t="shared" si="30"/>
        <v>-5</v>
      </c>
      <c r="BT17" s="188">
        <v>165</v>
      </c>
      <c r="BU17" s="184">
        <v>158</v>
      </c>
      <c r="BV17" s="172">
        <f t="shared" si="31"/>
        <v>-7</v>
      </c>
      <c r="BW17" s="188">
        <v>162</v>
      </c>
      <c r="BX17" s="184">
        <v>156</v>
      </c>
      <c r="BY17" s="172">
        <f t="shared" si="32"/>
        <v>-6</v>
      </c>
      <c r="BZ17" s="185">
        <f>'[10]січень-листопад'!BM16</f>
        <v>15.320910973084887</v>
      </c>
      <c r="CA17" s="185">
        <v>14.5</v>
      </c>
      <c r="CB17" s="171">
        <f t="shared" si="33"/>
        <v>-0.8209109730848869</v>
      </c>
      <c r="CC17" s="189">
        <f t="shared" si="34"/>
        <v>29.7</v>
      </c>
      <c r="CD17" s="189">
        <f t="shared" si="34"/>
        <v>33.1</v>
      </c>
      <c r="CE17" s="176">
        <f t="shared" si="56"/>
        <v>3.400000000000002</v>
      </c>
      <c r="CF17" s="177">
        <f t="shared" si="35"/>
        <v>718</v>
      </c>
      <c r="CG17" s="178">
        <f t="shared" si="35"/>
        <v>738</v>
      </c>
      <c r="CH17" s="179">
        <f t="shared" si="57"/>
        <v>651</v>
      </c>
      <c r="CI17" s="179">
        <f t="shared" si="57"/>
        <v>691</v>
      </c>
      <c r="CJ17" s="190">
        <v>265</v>
      </c>
      <c r="CK17" s="190">
        <v>265</v>
      </c>
      <c r="CL17" s="176">
        <f t="shared" si="58"/>
        <v>100</v>
      </c>
      <c r="CM17" s="180">
        <f t="shared" si="36"/>
        <v>0</v>
      </c>
      <c r="CN17" s="191">
        <v>931</v>
      </c>
      <c r="CO17" s="182">
        <v>876</v>
      </c>
      <c r="CP17" s="171">
        <f t="shared" si="37"/>
        <v>94.1</v>
      </c>
      <c r="CQ17" s="169">
        <f t="shared" si="38"/>
        <v>-55</v>
      </c>
      <c r="CR17" s="191">
        <v>927</v>
      </c>
      <c r="CS17" s="182">
        <v>873</v>
      </c>
      <c r="CT17" s="171">
        <f t="shared" si="39"/>
        <v>94.2</v>
      </c>
      <c r="CU17" s="169">
        <f t="shared" si="40"/>
        <v>-54</v>
      </c>
      <c r="CV17" s="191">
        <v>6541</v>
      </c>
      <c r="CW17" s="182"/>
      <c r="CX17" s="170">
        <f t="shared" si="41"/>
        <v>0</v>
      </c>
      <c r="CY17" s="169">
        <f t="shared" si="42"/>
        <v>-6541</v>
      </c>
      <c r="CZ17" s="185">
        <f t="shared" si="43"/>
        <v>705.6</v>
      </c>
      <c r="DA17" s="185">
        <f t="shared" si="43"/>
        <v>0</v>
      </c>
      <c r="DB17" s="171">
        <f t="shared" si="44"/>
        <v>-705.6</v>
      </c>
      <c r="DC17" s="182">
        <v>1046</v>
      </c>
      <c r="DD17" s="182">
        <v>798</v>
      </c>
      <c r="DE17" s="171">
        <f t="shared" si="45"/>
        <v>76.2906309751434</v>
      </c>
      <c r="DF17" s="169">
        <f t="shared" si="46"/>
        <v>-248</v>
      </c>
      <c r="DG17" s="182">
        <v>826</v>
      </c>
      <c r="DH17" s="182">
        <v>648</v>
      </c>
      <c r="DI17" s="171">
        <f t="shared" si="47"/>
        <v>78.4503631961259</v>
      </c>
      <c r="DJ17" s="169">
        <f t="shared" si="48"/>
        <v>-178</v>
      </c>
      <c r="DK17" s="182">
        <v>3</v>
      </c>
      <c r="DL17" s="164">
        <v>20</v>
      </c>
      <c r="DM17" s="171">
        <f t="shared" si="49"/>
        <v>666.7</v>
      </c>
      <c r="DN17" s="169">
        <f t="shared" si="50"/>
        <v>17</v>
      </c>
      <c r="DO17" s="182">
        <v>32</v>
      </c>
      <c r="DP17" s="182">
        <v>2433.33</v>
      </c>
      <c r="DQ17" s="182">
        <v>3857.55</v>
      </c>
      <c r="DR17" s="169">
        <f t="shared" si="60"/>
        <v>1424.2200000000003</v>
      </c>
      <c r="DS17" s="192">
        <f t="shared" si="51"/>
        <v>349</v>
      </c>
      <c r="DT17" s="181">
        <f t="shared" si="51"/>
        <v>40</v>
      </c>
      <c r="DU17" s="172">
        <f t="shared" si="52"/>
        <v>-309</v>
      </c>
    </row>
    <row r="18" spans="1:125" s="14" customFormat="1" ht="21.75" customHeight="1">
      <c r="A18" s="163" t="s">
        <v>140</v>
      </c>
      <c r="B18" s="182">
        <v>960</v>
      </c>
      <c r="C18" s="183">
        <v>892</v>
      </c>
      <c r="D18" s="170">
        <f t="shared" si="0"/>
        <v>92.91666666666667</v>
      </c>
      <c r="E18" s="169">
        <f t="shared" si="1"/>
        <v>-68</v>
      </c>
      <c r="F18" s="182">
        <v>608</v>
      </c>
      <c r="G18" s="182">
        <v>569</v>
      </c>
      <c r="H18" s="170">
        <f t="shared" si="2"/>
        <v>93.58552631578947</v>
      </c>
      <c r="I18" s="169">
        <f t="shared" si="3"/>
        <v>-39</v>
      </c>
      <c r="J18" s="182">
        <v>426</v>
      </c>
      <c r="K18" s="182">
        <v>444</v>
      </c>
      <c r="L18" s="170">
        <f t="shared" si="4"/>
        <v>104.22535211267605</v>
      </c>
      <c r="M18" s="169">
        <f t="shared" si="5"/>
        <v>18</v>
      </c>
      <c r="N18" s="182">
        <v>33</v>
      </c>
      <c r="O18" s="182">
        <v>28</v>
      </c>
      <c r="P18" s="170">
        <f t="shared" si="6"/>
        <v>84.84848484848484</v>
      </c>
      <c r="Q18" s="169">
        <f t="shared" si="7"/>
        <v>-5</v>
      </c>
      <c r="R18" s="170">
        <f t="shared" si="59"/>
        <v>7.7</v>
      </c>
      <c r="S18" s="170">
        <f t="shared" si="53"/>
        <v>6.3</v>
      </c>
      <c r="T18" s="170">
        <f t="shared" si="54"/>
        <v>-1.4000000000000004</v>
      </c>
      <c r="U18" s="182">
        <v>366</v>
      </c>
      <c r="V18" s="182">
        <v>367</v>
      </c>
      <c r="W18" s="171">
        <f t="shared" si="8"/>
        <v>100.27322404371584</v>
      </c>
      <c r="X18" s="169">
        <f t="shared" si="9"/>
        <v>1</v>
      </c>
      <c r="Y18" s="182">
        <v>3</v>
      </c>
      <c r="Z18" s="182">
        <v>0</v>
      </c>
      <c r="AA18" s="171">
        <f t="shared" si="10"/>
        <v>0</v>
      </c>
      <c r="AB18" s="172">
        <f t="shared" si="11"/>
        <v>-3</v>
      </c>
      <c r="AC18" s="184">
        <v>23</v>
      </c>
      <c r="AD18" s="182">
        <v>12</v>
      </c>
      <c r="AE18" s="171">
        <f t="shared" si="12"/>
        <v>52.17391304347826</v>
      </c>
      <c r="AF18" s="172">
        <f t="shared" si="13"/>
        <v>-11</v>
      </c>
      <c r="AG18" s="185">
        <f t="shared" si="14"/>
        <v>40.9</v>
      </c>
      <c r="AH18" s="185">
        <f t="shared" si="14"/>
        <v>46.6</v>
      </c>
      <c r="AI18" s="171">
        <f t="shared" si="15"/>
        <v>5.700000000000003</v>
      </c>
      <c r="AJ18" s="182">
        <v>227</v>
      </c>
      <c r="AK18" s="184">
        <v>230</v>
      </c>
      <c r="AL18" s="171">
        <f t="shared" si="16"/>
        <v>101.32158590308372</v>
      </c>
      <c r="AM18" s="169">
        <f t="shared" si="17"/>
        <v>3</v>
      </c>
      <c r="AN18" s="186">
        <f>'[10]січень-листопад'!AH17</f>
        <v>99.11504424778761</v>
      </c>
      <c r="AO18" s="185">
        <f>'[11]Лист2'!G16</f>
        <v>97.82608695652173</v>
      </c>
      <c r="AP18" s="171">
        <f t="shared" si="18"/>
        <v>-1.2889572912658736</v>
      </c>
      <c r="AQ18" s="172"/>
      <c r="AR18" s="172"/>
      <c r="AS18" s="171" t="e">
        <f t="shared" si="19"/>
        <v>#DIV/0!</v>
      </c>
      <c r="AT18" s="172">
        <f t="shared" si="20"/>
        <v>0</v>
      </c>
      <c r="AU18" s="184">
        <v>0</v>
      </c>
      <c r="AV18" s="184">
        <v>0</v>
      </c>
      <c r="AW18" s="171" t="e">
        <f t="shared" si="55"/>
        <v>#DIV/0!</v>
      </c>
      <c r="AX18" s="172">
        <f t="shared" si="21"/>
        <v>0</v>
      </c>
      <c r="AY18" s="185">
        <v>0</v>
      </c>
      <c r="AZ18" s="185" t="e">
        <f>'[12]Січень -грудень'!G17</f>
        <v>#REF!</v>
      </c>
      <c r="BA18" s="171" t="e">
        <f t="shared" si="22"/>
        <v>#REF!</v>
      </c>
      <c r="BB18" s="182">
        <v>150</v>
      </c>
      <c r="BC18" s="182">
        <v>150</v>
      </c>
      <c r="BD18" s="171">
        <f t="shared" si="23"/>
        <v>100</v>
      </c>
      <c r="BE18" s="169">
        <f t="shared" si="24"/>
        <v>0</v>
      </c>
      <c r="BF18" s="182">
        <v>150</v>
      </c>
      <c r="BG18" s="182">
        <v>150</v>
      </c>
      <c r="BH18" s="170">
        <f t="shared" si="25"/>
        <v>100</v>
      </c>
      <c r="BI18" s="169">
        <f t="shared" si="26"/>
        <v>0</v>
      </c>
      <c r="BJ18" s="182">
        <v>871</v>
      </c>
      <c r="BK18" s="182">
        <v>820</v>
      </c>
      <c r="BL18" s="171">
        <f t="shared" si="27"/>
        <v>94.14466130884041</v>
      </c>
      <c r="BM18" s="169">
        <f t="shared" si="28"/>
        <v>-51</v>
      </c>
      <c r="BN18" s="187">
        <v>1621.6666666666667</v>
      </c>
      <c r="BO18" s="182">
        <v>2331.1827956989246</v>
      </c>
      <c r="BP18" s="169">
        <f t="shared" si="29"/>
        <v>709.5161290322578</v>
      </c>
      <c r="BQ18" s="182">
        <v>113</v>
      </c>
      <c r="BR18" s="182">
        <v>124</v>
      </c>
      <c r="BS18" s="173">
        <f t="shared" si="30"/>
        <v>11</v>
      </c>
      <c r="BT18" s="194">
        <v>141</v>
      </c>
      <c r="BU18" s="184">
        <v>138</v>
      </c>
      <c r="BV18" s="172">
        <f t="shared" si="31"/>
        <v>-3</v>
      </c>
      <c r="BW18" s="194">
        <v>135</v>
      </c>
      <c r="BX18" s="184">
        <v>130</v>
      </c>
      <c r="BY18" s="172">
        <f t="shared" si="32"/>
        <v>-5</v>
      </c>
      <c r="BZ18" s="185">
        <f>'[10]січень-листопад'!BM17</f>
        <v>5</v>
      </c>
      <c r="CA18" s="185">
        <v>4.4</v>
      </c>
      <c r="CB18" s="171">
        <f t="shared" si="33"/>
        <v>-0.5999999999999996</v>
      </c>
      <c r="CC18" s="189">
        <f t="shared" si="34"/>
        <v>25.4</v>
      </c>
      <c r="CD18" s="189">
        <f t="shared" si="34"/>
        <v>22.8</v>
      </c>
      <c r="CE18" s="176">
        <f t="shared" si="56"/>
        <v>-2.599999999999998</v>
      </c>
      <c r="CF18" s="177">
        <f t="shared" si="35"/>
        <v>244</v>
      </c>
      <c r="CG18" s="178">
        <f t="shared" si="35"/>
        <v>203</v>
      </c>
      <c r="CH18" s="179">
        <f t="shared" si="57"/>
        <v>393</v>
      </c>
      <c r="CI18" s="179">
        <f t="shared" si="57"/>
        <v>416</v>
      </c>
      <c r="CJ18" s="190">
        <v>132</v>
      </c>
      <c r="CK18" s="190">
        <v>134</v>
      </c>
      <c r="CL18" s="176">
        <f t="shared" si="58"/>
        <v>101.5</v>
      </c>
      <c r="CM18" s="180">
        <f t="shared" si="36"/>
        <v>2</v>
      </c>
      <c r="CN18" s="191">
        <v>447</v>
      </c>
      <c r="CO18" s="182">
        <v>461</v>
      </c>
      <c r="CP18" s="171">
        <f t="shared" si="37"/>
        <v>103.1</v>
      </c>
      <c r="CQ18" s="169">
        <f t="shared" si="38"/>
        <v>14</v>
      </c>
      <c r="CR18" s="191">
        <v>440</v>
      </c>
      <c r="CS18" s="182">
        <v>436</v>
      </c>
      <c r="CT18" s="171">
        <f t="shared" si="39"/>
        <v>99.1</v>
      </c>
      <c r="CU18" s="169">
        <f t="shared" si="40"/>
        <v>-4</v>
      </c>
      <c r="CV18" s="191">
        <v>13289</v>
      </c>
      <c r="CW18" s="182"/>
      <c r="CX18" s="170">
        <f t="shared" si="41"/>
        <v>0</v>
      </c>
      <c r="CY18" s="169">
        <f t="shared" si="42"/>
        <v>-13289</v>
      </c>
      <c r="CZ18" s="185">
        <f t="shared" si="43"/>
        <v>3020.2</v>
      </c>
      <c r="DA18" s="185">
        <f t="shared" si="43"/>
        <v>0</v>
      </c>
      <c r="DB18" s="171">
        <f t="shared" si="44"/>
        <v>-3020.2</v>
      </c>
      <c r="DC18" s="182">
        <v>323</v>
      </c>
      <c r="DD18" s="182">
        <v>273</v>
      </c>
      <c r="DE18" s="171">
        <f t="shared" si="45"/>
        <v>84.52012383900929</v>
      </c>
      <c r="DF18" s="169">
        <f t="shared" si="46"/>
        <v>-50</v>
      </c>
      <c r="DG18" s="182">
        <v>283</v>
      </c>
      <c r="DH18" s="182">
        <v>228</v>
      </c>
      <c r="DI18" s="171">
        <f t="shared" si="47"/>
        <v>80.56537102473497</v>
      </c>
      <c r="DJ18" s="169">
        <f t="shared" si="48"/>
        <v>-55</v>
      </c>
      <c r="DK18" s="182">
        <v>25</v>
      </c>
      <c r="DL18" s="164">
        <v>32</v>
      </c>
      <c r="DM18" s="171">
        <f t="shared" si="49"/>
        <v>128</v>
      </c>
      <c r="DN18" s="169">
        <f t="shared" si="50"/>
        <v>7</v>
      </c>
      <c r="DO18" s="182">
        <v>3</v>
      </c>
      <c r="DP18" s="182">
        <v>2419.92</v>
      </c>
      <c r="DQ18" s="182">
        <v>4400</v>
      </c>
      <c r="DR18" s="169">
        <f t="shared" si="60"/>
        <v>1980.08</v>
      </c>
      <c r="DS18" s="192">
        <f t="shared" si="51"/>
        <v>13</v>
      </c>
      <c r="DT18" s="181">
        <f t="shared" si="51"/>
        <v>9</v>
      </c>
      <c r="DU18" s="172">
        <f t="shared" si="52"/>
        <v>-4</v>
      </c>
    </row>
    <row r="19" spans="1:125" s="14" customFormat="1" ht="21.75" customHeight="1">
      <c r="A19" s="163" t="s">
        <v>141</v>
      </c>
      <c r="B19" s="182">
        <v>1348</v>
      </c>
      <c r="C19" s="183">
        <v>1467</v>
      </c>
      <c r="D19" s="170">
        <f t="shared" si="0"/>
        <v>108.82789317507418</v>
      </c>
      <c r="E19" s="169">
        <f t="shared" si="1"/>
        <v>119</v>
      </c>
      <c r="F19" s="182">
        <v>875</v>
      </c>
      <c r="G19" s="182">
        <v>902</v>
      </c>
      <c r="H19" s="170">
        <f t="shared" si="2"/>
        <v>103.08571428571429</v>
      </c>
      <c r="I19" s="169">
        <f t="shared" si="3"/>
        <v>27</v>
      </c>
      <c r="J19" s="182">
        <v>803</v>
      </c>
      <c r="K19" s="182">
        <v>769</v>
      </c>
      <c r="L19" s="170">
        <f t="shared" si="4"/>
        <v>95.76587795765879</v>
      </c>
      <c r="M19" s="169">
        <f t="shared" si="5"/>
        <v>-34</v>
      </c>
      <c r="N19" s="182">
        <v>467</v>
      </c>
      <c r="O19" s="182">
        <v>456</v>
      </c>
      <c r="P19" s="170">
        <f t="shared" si="6"/>
        <v>97.64453961456103</v>
      </c>
      <c r="Q19" s="169">
        <f t="shared" si="7"/>
        <v>-11</v>
      </c>
      <c r="R19" s="170">
        <f t="shared" si="59"/>
        <v>58.2</v>
      </c>
      <c r="S19" s="170">
        <f t="shared" si="53"/>
        <v>59.3</v>
      </c>
      <c r="T19" s="170">
        <f t="shared" si="54"/>
        <v>1.0999999999999943</v>
      </c>
      <c r="U19" s="182">
        <v>274</v>
      </c>
      <c r="V19" s="182">
        <v>259</v>
      </c>
      <c r="W19" s="171">
        <f t="shared" si="8"/>
        <v>94.52554744525547</v>
      </c>
      <c r="X19" s="169">
        <f t="shared" si="9"/>
        <v>-15</v>
      </c>
      <c r="Y19" s="182">
        <v>8</v>
      </c>
      <c r="Z19" s="182">
        <v>1</v>
      </c>
      <c r="AA19" s="171">
        <f t="shared" si="10"/>
        <v>12.5</v>
      </c>
      <c r="AB19" s="172">
        <f t="shared" si="11"/>
        <v>-7</v>
      </c>
      <c r="AC19" s="184">
        <v>5</v>
      </c>
      <c r="AD19" s="182">
        <v>8</v>
      </c>
      <c r="AE19" s="171">
        <f t="shared" si="12"/>
        <v>160</v>
      </c>
      <c r="AF19" s="172">
        <f t="shared" si="13"/>
        <v>3</v>
      </c>
      <c r="AG19" s="185">
        <f t="shared" si="14"/>
        <v>24.9</v>
      </c>
      <c r="AH19" s="185">
        <f t="shared" si="14"/>
        <v>21.3</v>
      </c>
      <c r="AI19" s="171">
        <f t="shared" si="15"/>
        <v>-3.599999999999998</v>
      </c>
      <c r="AJ19" s="182">
        <v>180</v>
      </c>
      <c r="AK19" s="184">
        <v>178</v>
      </c>
      <c r="AL19" s="171">
        <f t="shared" si="16"/>
        <v>98.88888888888889</v>
      </c>
      <c r="AM19" s="169">
        <f t="shared" si="17"/>
        <v>-2</v>
      </c>
      <c r="AN19" s="186">
        <f>'[10]січень-листопад'!AH18</f>
        <v>98.35164835164835</v>
      </c>
      <c r="AO19" s="185">
        <f>'[11]Лист2'!G17</f>
        <v>99.4413407821229</v>
      </c>
      <c r="AP19" s="171">
        <f t="shared" si="18"/>
        <v>1.0896924304745426</v>
      </c>
      <c r="AQ19" s="172"/>
      <c r="AR19" s="172"/>
      <c r="AS19" s="171" t="e">
        <f t="shared" si="19"/>
        <v>#DIV/0!</v>
      </c>
      <c r="AT19" s="172">
        <f t="shared" si="20"/>
        <v>0</v>
      </c>
      <c r="AU19" s="184">
        <v>1</v>
      </c>
      <c r="AV19" s="184">
        <v>0</v>
      </c>
      <c r="AW19" s="171">
        <f t="shared" si="55"/>
        <v>0</v>
      </c>
      <c r="AX19" s="172">
        <f t="shared" si="21"/>
        <v>-1</v>
      </c>
      <c r="AY19" s="185">
        <v>100</v>
      </c>
      <c r="AZ19" s="185" t="e">
        <f>'[12]Січень -грудень'!G18</f>
        <v>#REF!</v>
      </c>
      <c r="BA19" s="171" t="e">
        <f t="shared" si="22"/>
        <v>#REF!</v>
      </c>
      <c r="BB19" s="182">
        <v>112</v>
      </c>
      <c r="BC19" s="182">
        <v>113</v>
      </c>
      <c r="BD19" s="171">
        <f t="shared" si="23"/>
        <v>100.89285714285714</v>
      </c>
      <c r="BE19" s="169">
        <f t="shared" si="24"/>
        <v>1</v>
      </c>
      <c r="BF19" s="182">
        <v>112</v>
      </c>
      <c r="BG19" s="182">
        <v>113</v>
      </c>
      <c r="BH19" s="170">
        <f t="shared" si="25"/>
        <v>100.89285714285714</v>
      </c>
      <c r="BI19" s="169">
        <f t="shared" si="26"/>
        <v>1</v>
      </c>
      <c r="BJ19" s="182">
        <v>1055</v>
      </c>
      <c r="BK19" s="182">
        <v>1267</v>
      </c>
      <c r="BL19" s="171">
        <f t="shared" si="27"/>
        <v>120.09478672985783</v>
      </c>
      <c r="BM19" s="169">
        <f t="shared" si="28"/>
        <v>212</v>
      </c>
      <c r="BN19" s="187">
        <v>1237.956204379562</v>
      </c>
      <c r="BO19" s="182">
        <v>1415.5778894472362</v>
      </c>
      <c r="BP19" s="169">
        <f t="shared" si="29"/>
        <v>177.6216850676742</v>
      </c>
      <c r="BQ19" s="182">
        <v>152</v>
      </c>
      <c r="BR19" s="182">
        <v>154</v>
      </c>
      <c r="BS19" s="173">
        <f t="shared" si="30"/>
        <v>2</v>
      </c>
      <c r="BT19" s="188">
        <v>136</v>
      </c>
      <c r="BU19" s="184">
        <v>156</v>
      </c>
      <c r="BV19" s="172">
        <f t="shared" si="31"/>
        <v>20</v>
      </c>
      <c r="BW19" s="188">
        <v>130</v>
      </c>
      <c r="BX19" s="184">
        <v>150</v>
      </c>
      <c r="BY19" s="172">
        <f t="shared" si="32"/>
        <v>20</v>
      </c>
      <c r="BZ19" s="185">
        <f>'[10]січень-листопад'!BM18</f>
        <v>20.6973293768546</v>
      </c>
      <c r="CA19" s="185">
        <v>20.1</v>
      </c>
      <c r="CB19" s="171">
        <f t="shared" si="33"/>
        <v>-0.5973293768545993</v>
      </c>
      <c r="CC19" s="189">
        <f t="shared" si="34"/>
        <v>33.2</v>
      </c>
      <c r="CD19" s="189">
        <f t="shared" si="34"/>
        <v>43.4</v>
      </c>
      <c r="CE19" s="176">
        <f t="shared" si="56"/>
        <v>10.199999999999996</v>
      </c>
      <c r="CF19" s="177">
        <f t="shared" si="35"/>
        <v>447</v>
      </c>
      <c r="CG19" s="178">
        <f t="shared" si="35"/>
        <v>636</v>
      </c>
      <c r="CH19" s="179">
        <f t="shared" si="57"/>
        <v>336</v>
      </c>
      <c r="CI19" s="179">
        <f t="shared" si="57"/>
        <v>313</v>
      </c>
      <c r="CJ19" s="190">
        <v>104</v>
      </c>
      <c r="CK19" s="190">
        <v>101</v>
      </c>
      <c r="CL19" s="176">
        <f t="shared" si="58"/>
        <v>97.1</v>
      </c>
      <c r="CM19" s="180">
        <f t="shared" si="36"/>
        <v>-3</v>
      </c>
      <c r="CN19" s="191">
        <v>616</v>
      </c>
      <c r="CO19" s="182">
        <v>621</v>
      </c>
      <c r="CP19" s="171">
        <f t="shared" si="37"/>
        <v>100.8</v>
      </c>
      <c r="CQ19" s="169">
        <f t="shared" si="38"/>
        <v>5</v>
      </c>
      <c r="CR19" s="191">
        <v>609</v>
      </c>
      <c r="CS19" s="182">
        <v>619</v>
      </c>
      <c r="CT19" s="171">
        <f t="shared" si="39"/>
        <v>101.6</v>
      </c>
      <c r="CU19" s="169">
        <f t="shared" si="40"/>
        <v>10</v>
      </c>
      <c r="CV19" s="191">
        <v>10623</v>
      </c>
      <c r="CW19" s="182"/>
      <c r="CX19" s="170">
        <f t="shared" si="41"/>
        <v>0</v>
      </c>
      <c r="CY19" s="169">
        <f t="shared" si="42"/>
        <v>-10623</v>
      </c>
      <c r="CZ19" s="185">
        <f t="shared" si="43"/>
        <v>1744.3</v>
      </c>
      <c r="DA19" s="185">
        <f t="shared" si="43"/>
        <v>0</v>
      </c>
      <c r="DB19" s="171">
        <f t="shared" si="44"/>
        <v>-1744.3</v>
      </c>
      <c r="DC19" s="182">
        <v>565</v>
      </c>
      <c r="DD19" s="182">
        <v>518</v>
      </c>
      <c r="DE19" s="171">
        <f t="shared" si="45"/>
        <v>91.68141592920354</v>
      </c>
      <c r="DF19" s="169">
        <f t="shared" si="46"/>
        <v>-47</v>
      </c>
      <c r="DG19" s="182">
        <v>487</v>
      </c>
      <c r="DH19" s="182">
        <v>459</v>
      </c>
      <c r="DI19" s="171">
        <f t="shared" si="47"/>
        <v>94.25051334702259</v>
      </c>
      <c r="DJ19" s="169">
        <f t="shared" si="48"/>
        <v>-28</v>
      </c>
      <c r="DK19" s="182">
        <v>2</v>
      </c>
      <c r="DL19" s="164">
        <v>5</v>
      </c>
      <c r="DM19" s="171">
        <f t="shared" si="49"/>
        <v>250</v>
      </c>
      <c r="DN19" s="169">
        <f t="shared" si="50"/>
        <v>3</v>
      </c>
      <c r="DO19" s="182">
        <v>3</v>
      </c>
      <c r="DP19" s="182">
        <v>2343.88</v>
      </c>
      <c r="DQ19" s="182">
        <v>3520</v>
      </c>
      <c r="DR19" s="169">
        <f t="shared" si="60"/>
        <v>1176.12</v>
      </c>
      <c r="DS19" s="192">
        <f t="shared" si="51"/>
        <v>283</v>
      </c>
      <c r="DT19" s="181">
        <f t="shared" si="51"/>
        <v>104</v>
      </c>
      <c r="DU19" s="172">
        <f t="shared" si="52"/>
        <v>-179</v>
      </c>
    </row>
    <row r="20" spans="1:125" s="14" customFormat="1" ht="21.75" customHeight="1">
      <c r="A20" s="163" t="s">
        <v>142</v>
      </c>
      <c r="B20" s="182">
        <v>1549</v>
      </c>
      <c r="C20" s="183">
        <v>1491</v>
      </c>
      <c r="D20" s="170">
        <f t="shared" si="0"/>
        <v>96.25564880568108</v>
      </c>
      <c r="E20" s="169">
        <f t="shared" si="1"/>
        <v>-58</v>
      </c>
      <c r="F20" s="182">
        <v>935</v>
      </c>
      <c r="G20" s="182">
        <v>823</v>
      </c>
      <c r="H20" s="170">
        <f t="shared" si="2"/>
        <v>88.02139037433156</v>
      </c>
      <c r="I20" s="169">
        <f t="shared" si="3"/>
        <v>-112</v>
      </c>
      <c r="J20" s="182">
        <v>840</v>
      </c>
      <c r="K20" s="182">
        <v>874</v>
      </c>
      <c r="L20" s="170">
        <f t="shared" si="4"/>
        <v>104.04761904761905</v>
      </c>
      <c r="M20" s="169">
        <f t="shared" si="5"/>
        <v>34</v>
      </c>
      <c r="N20" s="182">
        <v>324</v>
      </c>
      <c r="O20" s="182">
        <v>364</v>
      </c>
      <c r="P20" s="170">
        <f t="shared" si="6"/>
        <v>112.34567901234568</v>
      </c>
      <c r="Q20" s="169">
        <f t="shared" si="7"/>
        <v>40</v>
      </c>
      <c r="R20" s="170">
        <f t="shared" si="59"/>
        <v>38.6</v>
      </c>
      <c r="S20" s="170">
        <f t="shared" si="53"/>
        <v>41.6</v>
      </c>
      <c r="T20" s="170">
        <f t="shared" si="54"/>
        <v>3</v>
      </c>
      <c r="U20" s="182">
        <v>505</v>
      </c>
      <c r="V20" s="182">
        <v>486</v>
      </c>
      <c r="W20" s="171">
        <f t="shared" si="8"/>
        <v>96.23762376237623</v>
      </c>
      <c r="X20" s="169">
        <f t="shared" si="9"/>
        <v>-19</v>
      </c>
      <c r="Y20" s="182">
        <v>3</v>
      </c>
      <c r="Z20" s="182">
        <v>0</v>
      </c>
      <c r="AA20" s="171">
        <f t="shared" si="10"/>
        <v>0</v>
      </c>
      <c r="AB20" s="172">
        <f t="shared" si="11"/>
        <v>-3</v>
      </c>
      <c r="AC20" s="184">
        <v>16</v>
      </c>
      <c r="AD20" s="182">
        <v>4</v>
      </c>
      <c r="AE20" s="171">
        <f t="shared" si="12"/>
        <v>25</v>
      </c>
      <c r="AF20" s="172">
        <f t="shared" si="13"/>
        <v>-12</v>
      </c>
      <c r="AG20" s="185">
        <f t="shared" si="14"/>
        <v>33.3</v>
      </c>
      <c r="AH20" s="185">
        <f t="shared" si="14"/>
        <v>34.2</v>
      </c>
      <c r="AI20" s="171">
        <f t="shared" si="15"/>
        <v>0.9000000000000057</v>
      </c>
      <c r="AJ20" s="182">
        <v>303</v>
      </c>
      <c r="AK20" s="184">
        <v>280</v>
      </c>
      <c r="AL20" s="171">
        <f t="shared" si="16"/>
        <v>92.4092409240924</v>
      </c>
      <c r="AM20" s="169">
        <f t="shared" si="17"/>
        <v>-23</v>
      </c>
      <c r="AN20" s="186">
        <f>'[10]січень-листопад'!AH19</f>
        <v>100</v>
      </c>
      <c r="AO20" s="185">
        <f>'[11]Лист2'!G18</f>
        <v>100</v>
      </c>
      <c r="AP20" s="171">
        <f t="shared" si="18"/>
        <v>0</v>
      </c>
      <c r="AQ20" s="172"/>
      <c r="AR20" s="172"/>
      <c r="AS20" s="171" t="e">
        <f t="shared" si="19"/>
        <v>#DIV/0!</v>
      </c>
      <c r="AT20" s="172">
        <f t="shared" si="20"/>
        <v>0</v>
      </c>
      <c r="AU20" s="184">
        <v>1</v>
      </c>
      <c r="AV20" s="184">
        <v>1</v>
      </c>
      <c r="AW20" s="171">
        <f t="shared" si="55"/>
        <v>100</v>
      </c>
      <c r="AX20" s="172">
        <f t="shared" si="21"/>
        <v>0</v>
      </c>
      <c r="AY20" s="185">
        <v>0</v>
      </c>
      <c r="AZ20" s="185">
        <f>'[12]Січень -грудень'!G19</f>
        <v>100</v>
      </c>
      <c r="BA20" s="171">
        <f t="shared" si="22"/>
        <v>100</v>
      </c>
      <c r="BB20" s="182">
        <v>235</v>
      </c>
      <c r="BC20" s="182">
        <v>282</v>
      </c>
      <c r="BD20" s="171">
        <f t="shared" si="23"/>
        <v>120</v>
      </c>
      <c r="BE20" s="169">
        <f t="shared" si="24"/>
        <v>47</v>
      </c>
      <c r="BF20" s="182">
        <v>235</v>
      </c>
      <c r="BG20" s="182">
        <v>282</v>
      </c>
      <c r="BH20" s="170">
        <f t="shared" si="25"/>
        <v>120</v>
      </c>
      <c r="BI20" s="169">
        <f t="shared" si="26"/>
        <v>47</v>
      </c>
      <c r="BJ20" s="182">
        <v>1414</v>
      </c>
      <c r="BK20" s="182">
        <v>1406</v>
      </c>
      <c r="BL20" s="171">
        <f t="shared" si="27"/>
        <v>99.43422913719944</v>
      </c>
      <c r="BM20" s="169">
        <f t="shared" si="28"/>
        <v>-8</v>
      </c>
      <c r="BN20" s="187">
        <v>1619.48310139165</v>
      </c>
      <c r="BO20" s="182">
        <v>2130.6233062330625</v>
      </c>
      <c r="BP20" s="169">
        <f t="shared" si="29"/>
        <v>511.14020484141247</v>
      </c>
      <c r="BQ20" s="182">
        <v>133</v>
      </c>
      <c r="BR20" s="182">
        <v>138</v>
      </c>
      <c r="BS20" s="173">
        <f t="shared" si="30"/>
        <v>5</v>
      </c>
      <c r="BT20" s="188">
        <v>154</v>
      </c>
      <c r="BU20" s="184">
        <v>167</v>
      </c>
      <c r="BV20" s="172">
        <f t="shared" si="31"/>
        <v>13</v>
      </c>
      <c r="BW20" s="188">
        <v>151</v>
      </c>
      <c r="BX20" s="184">
        <v>164</v>
      </c>
      <c r="BY20" s="172">
        <f t="shared" si="32"/>
        <v>13</v>
      </c>
      <c r="BZ20" s="185">
        <f>'[10]січень-листопад'!BM19</f>
        <v>8.527131782945736</v>
      </c>
      <c r="CA20" s="185">
        <v>14.4</v>
      </c>
      <c r="CB20" s="171">
        <f t="shared" si="33"/>
        <v>5.872868217054265</v>
      </c>
      <c r="CC20" s="189">
        <f t="shared" si="34"/>
        <v>23.6</v>
      </c>
      <c r="CD20" s="189">
        <f t="shared" si="34"/>
        <v>33.7</v>
      </c>
      <c r="CE20" s="176">
        <f t="shared" si="56"/>
        <v>10.100000000000001</v>
      </c>
      <c r="CF20" s="177">
        <f t="shared" si="35"/>
        <v>365</v>
      </c>
      <c r="CG20" s="178">
        <f t="shared" si="35"/>
        <v>503</v>
      </c>
      <c r="CH20" s="179">
        <f t="shared" si="57"/>
        <v>516</v>
      </c>
      <c r="CI20" s="179">
        <f t="shared" si="57"/>
        <v>510</v>
      </c>
      <c r="CJ20" s="190">
        <v>137</v>
      </c>
      <c r="CK20" s="190">
        <v>137</v>
      </c>
      <c r="CL20" s="176">
        <f t="shared" si="58"/>
        <v>100</v>
      </c>
      <c r="CM20" s="180">
        <f t="shared" si="36"/>
        <v>0</v>
      </c>
      <c r="CN20" s="191">
        <v>797</v>
      </c>
      <c r="CO20" s="182">
        <v>829</v>
      </c>
      <c r="CP20" s="171">
        <f t="shared" si="37"/>
        <v>104</v>
      </c>
      <c r="CQ20" s="169">
        <f t="shared" si="38"/>
        <v>32</v>
      </c>
      <c r="CR20" s="191">
        <v>796</v>
      </c>
      <c r="CS20" s="182">
        <v>828</v>
      </c>
      <c r="CT20" s="171">
        <f t="shared" si="39"/>
        <v>104</v>
      </c>
      <c r="CU20" s="169">
        <f t="shared" si="40"/>
        <v>32</v>
      </c>
      <c r="CV20" s="191">
        <v>6926</v>
      </c>
      <c r="CW20" s="182"/>
      <c r="CX20" s="170">
        <f t="shared" si="41"/>
        <v>0</v>
      </c>
      <c r="CY20" s="169">
        <f t="shared" si="42"/>
        <v>-6926</v>
      </c>
      <c r="CZ20" s="185">
        <f t="shared" si="43"/>
        <v>870.1</v>
      </c>
      <c r="DA20" s="185">
        <f t="shared" si="43"/>
        <v>0</v>
      </c>
      <c r="DB20" s="171">
        <f t="shared" si="44"/>
        <v>-870.1</v>
      </c>
      <c r="DC20" s="182">
        <v>668</v>
      </c>
      <c r="DD20" s="182">
        <v>478</v>
      </c>
      <c r="DE20" s="171">
        <f t="shared" si="45"/>
        <v>71.55688622754491</v>
      </c>
      <c r="DF20" s="169">
        <f t="shared" si="46"/>
        <v>-190</v>
      </c>
      <c r="DG20" s="182">
        <v>598</v>
      </c>
      <c r="DH20" s="182">
        <v>429</v>
      </c>
      <c r="DI20" s="171">
        <f t="shared" si="47"/>
        <v>71.73913043478261</v>
      </c>
      <c r="DJ20" s="169">
        <f t="shared" si="48"/>
        <v>-169</v>
      </c>
      <c r="DK20" s="182">
        <v>1</v>
      </c>
      <c r="DL20" s="164">
        <v>8</v>
      </c>
      <c r="DM20" s="171">
        <f t="shared" si="49"/>
        <v>800</v>
      </c>
      <c r="DN20" s="169">
        <f t="shared" si="50"/>
        <v>7</v>
      </c>
      <c r="DO20" s="182">
        <v>6</v>
      </c>
      <c r="DP20" s="182">
        <v>1600</v>
      </c>
      <c r="DQ20" s="182">
        <v>3300</v>
      </c>
      <c r="DR20" s="169">
        <f t="shared" si="60"/>
        <v>1700</v>
      </c>
      <c r="DS20" s="192">
        <f t="shared" si="51"/>
        <v>668</v>
      </c>
      <c r="DT20" s="181">
        <f t="shared" si="51"/>
        <v>60</v>
      </c>
      <c r="DU20" s="172">
        <f t="shared" si="52"/>
        <v>-608</v>
      </c>
    </row>
    <row r="21" spans="1:125" s="14" customFormat="1" ht="21.75" customHeight="1">
      <c r="A21" s="163" t="s">
        <v>143</v>
      </c>
      <c r="B21" s="182">
        <v>1226</v>
      </c>
      <c r="C21" s="183">
        <v>1248</v>
      </c>
      <c r="D21" s="170">
        <f t="shared" si="0"/>
        <v>101.79445350734096</v>
      </c>
      <c r="E21" s="169">
        <f t="shared" si="1"/>
        <v>22</v>
      </c>
      <c r="F21" s="182">
        <v>751</v>
      </c>
      <c r="G21" s="182">
        <v>798</v>
      </c>
      <c r="H21" s="170">
        <f t="shared" si="2"/>
        <v>106.2583222370173</v>
      </c>
      <c r="I21" s="169">
        <f t="shared" si="3"/>
        <v>47</v>
      </c>
      <c r="J21" s="182">
        <v>1062</v>
      </c>
      <c r="K21" s="182">
        <v>1042</v>
      </c>
      <c r="L21" s="170">
        <f t="shared" si="4"/>
        <v>98.11676082862523</v>
      </c>
      <c r="M21" s="169">
        <f t="shared" si="5"/>
        <v>-20</v>
      </c>
      <c r="N21" s="182">
        <v>641</v>
      </c>
      <c r="O21" s="182">
        <v>577</v>
      </c>
      <c r="P21" s="170">
        <f t="shared" si="6"/>
        <v>90.01560062402496</v>
      </c>
      <c r="Q21" s="169">
        <f t="shared" si="7"/>
        <v>-64</v>
      </c>
      <c r="R21" s="170">
        <f t="shared" si="59"/>
        <v>60.4</v>
      </c>
      <c r="S21" s="170">
        <f t="shared" si="53"/>
        <v>55.4</v>
      </c>
      <c r="T21" s="170">
        <f t="shared" si="54"/>
        <v>-5</v>
      </c>
      <c r="U21" s="182">
        <v>385</v>
      </c>
      <c r="V21" s="182">
        <v>424</v>
      </c>
      <c r="W21" s="171">
        <f t="shared" si="8"/>
        <v>110.12987012987013</v>
      </c>
      <c r="X21" s="169">
        <f t="shared" si="9"/>
        <v>39</v>
      </c>
      <c r="Y21" s="182">
        <v>5</v>
      </c>
      <c r="Z21" s="182">
        <v>3</v>
      </c>
      <c r="AA21" s="171">
        <f t="shared" si="10"/>
        <v>60</v>
      </c>
      <c r="AB21" s="172">
        <f t="shared" si="11"/>
        <v>-2</v>
      </c>
      <c r="AC21" s="184">
        <v>16</v>
      </c>
      <c r="AD21" s="182">
        <v>18</v>
      </c>
      <c r="AE21" s="171">
        <f t="shared" si="12"/>
        <v>112.5</v>
      </c>
      <c r="AF21" s="172">
        <f t="shared" si="13"/>
        <v>2</v>
      </c>
      <c r="AG21" s="185">
        <f t="shared" si="14"/>
        <v>34.3</v>
      </c>
      <c r="AH21" s="185">
        <f t="shared" si="14"/>
        <v>37.3</v>
      </c>
      <c r="AI21" s="171">
        <f t="shared" si="15"/>
        <v>3</v>
      </c>
      <c r="AJ21" s="182">
        <v>259</v>
      </c>
      <c r="AK21" s="184">
        <v>269</v>
      </c>
      <c r="AL21" s="171">
        <f t="shared" si="16"/>
        <v>103.86100386100385</v>
      </c>
      <c r="AM21" s="169">
        <f t="shared" si="17"/>
        <v>10</v>
      </c>
      <c r="AN21" s="186">
        <f>'[10]січень-листопад'!AH20</f>
        <v>99.6078431372549</v>
      </c>
      <c r="AO21" s="185">
        <f>'[11]Лист2'!G19</f>
        <v>99.24812030075188</v>
      </c>
      <c r="AP21" s="171">
        <f t="shared" si="18"/>
        <v>-0.3597228365030247</v>
      </c>
      <c r="AQ21" s="172"/>
      <c r="AR21" s="172"/>
      <c r="AS21" s="171" t="e">
        <f t="shared" si="19"/>
        <v>#DIV/0!</v>
      </c>
      <c r="AT21" s="172">
        <f t="shared" si="20"/>
        <v>0</v>
      </c>
      <c r="AU21" s="184">
        <v>0</v>
      </c>
      <c r="AV21" s="184">
        <v>1</v>
      </c>
      <c r="AW21" s="171" t="e">
        <f t="shared" si="55"/>
        <v>#DIV/0!</v>
      </c>
      <c r="AX21" s="172">
        <f t="shared" si="21"/>
        <v>1</v>
      </c>
      <c r="AY21" s="185">
        <v>0</v>
      </c>
      <c r="AZ21" s="185" t="e">
        <f>'[12]Січень -грудень'!G20</f>
        <v>#REF!</v>
      </c>
      <c r="BA21" s="171" t="e">
        <f t="shared" si="22"/>
        <v>#REF!</v>
      </c>
      <c r="BB21" s="182">
        <v>283</v>
      </c>
      <c r="BC21" s="182">
        <v>293</v>
      </c>
      <c r="BD21" s="171">
        <f t="shared" si="23"/>
        <v>103.53356890459364</v>
      </c>
      <c r="BE21" s="169">
        <f t="shared" si="24"/>
        <v>10</v>
      </c>
      <c r="BF21" s="182">
        <v>283</v>
      </c>
      <c r="BG21" s="182">
        <v>293</v>
      </c>
      <c r="BH21" s="170">
        <f t="shared" si="25"/>
        <v>103.53356890459364</v>
      </c>
      <c r="BI21" s="169">
        <f t="shared" si="26"/>
        <v>10</v>
      </c>
      <c r="BJ21" s="182">
        <v>1083</v>
      </c>
      <c r="BK21" s="182">
        <v>1143</v>
      </c>
      <c r="BL21" s="171">
        <f t="shared" si="27"/>
        <v>105.54016620498614</v>
      </c>
      <c r="BM21" s="169">
        <f t="shared" si="28"/>
        <v>60</v>
      </c>
      <c r="BN21" s="187">
        <v>1812.1883656509694</v>
      </c>
      <c r="BO21" s="182">
        <v>2002.6490066225165</v>
      </c>
      <c r="BP21" s="169">
        <f t="shared" si="29"/>
        <v>190.46064097154704</v>
      </c>
      <c r="BQ21" s="182">
        <v>130</v>
      </c>
      <c r="BR21" s="182">
        <v>129</v>
      </c>
      <c r="BS21" s="173">
        <f t="shared" si="30"/>
        <v>-1</v>
      </c>
      <c r="BT21" s="188">
        <v>154</v>
      </c>
      <c r="BU21" s="184">
        <v>149</v>
      </c>
      <c r="BV21" s="172">
        <f t="shared" si="31"/>
        <v>-5</v>
      </c>
      <c r="BW21" s="188">
        <v>144</v>
      </c>
      <c r="BX21" s="184">
        <v>142</v>
      </c>
      <c r="BY21" s="172">
        <f t="shared" si="32"/>
        <v>-2</v>
      </c>
      <c r="BZ21" s="185">
        <f>'[10]січень-листопад'!BM20</f>
        <v>10.195758564437195</v>
      </c>
      <c r="CA21" s="185">
        <v>12.1</v>
      </c>
      <c r="CB21" s="171">
        <f t="shared" si="33"/>
        <v>1.9042414355628043</v>
      </c>
      <c r="CC21" s="189">
        <f t="shared" si="34"/>
        <v>29</v>
      </c>
      <c r="CD21" s="189">
        <f t="shared" si="34"/>
        <v>28.6</v>
      </c>
      <c r="CE21" s="176">
        <f t="shared" si="56"/>
        <v>-0.3999999999999986</v>
      </c>
      <c r="CF21" s="177">
        <f t="shared" si="35"/>
        <v>355</v>
      </c>
      <c r="CG21" s="178">
        <f t="shared" si="35"/>
        <v>357</v>
      </c>
      <c r="CH21" s="179">
        <f t="shared" si="57"/>
        <v>421</v>
      </c>
      <c r="CI21" s="179">
        <f t="shared" si="57"/>
        <v>465</v>
      </c>
      <c r="CJ21" s="190">
        <v>240</v>
      </c>
      <c r="CK21" s="190">
        <v>221</v>
      </c>
      <c r="CL21" s="176">
        <f t="shared" si="58"/>
        <v>92.1</v>
      </c>
      <c r="CM21" s="180">
        <f t="shared" si="36"/>
        <v>-19</v>
      </c>
      <c r="CN21" s="191">
        <v>1061</v>
      </c>
      <c r="CO21" s="182">
        <v>1005</v>
      </c>
      <c r="CP21" s="171">
        <f t="shared" si="37"/>
        <v>94.7</v>
      </c>
      <c r="CQ21" s="169">
        <f t="shared" si="38"/>
        <v>-56</v>
      </c>
      <c r="CR21" s="191">
        <v>1041</v>
      </c>
      <c r="CS21" s="182">
        <v>993</v>
      </c>
      <c r="CT21" s="171">
        <f t="shared" si="39"/>
        <v>95.4</v>
      </c>
      <c r="CU21" s="169">
        <f t="shared" si="40"/>
        <v>-48</v>
      </c>
      <c r="CV21" s="191">
        <v>9103</v>
      </c>
      <c r="CW21" s="182"/>
      <c r="CX21" s="170">
        <f t="shared" si="41"/>
        <v>0</v>
      </c>
      <c r="CY21" s="169">
        <f t="shared" si="42"/>
        <v>-9103</v>
      </c>
      <c r="CZ21" s="185">
        <f t="shared" si="43"/>
        <v>874.4</v>
      </c>
      <c r="DA21" s="185">
        <f t="shared" si="43"/>
        <v>0</v>
      </c>
      <c r="DB21" s="171">
        <f t="shared" si="44"/>
        <v>-874.4</v>
      </c>
      <c r="DC21" s="182">
        <v>450</v>
      </c>
      <c r="DD21" s="182">
        <v>426</v>
      </c>
      <c r="DE21" s="171">
        <f t="shared" si="45"/>
        <v>94.66666666666667</v>
      </c>
      <c r="DF21" s="169">
        <f t="shared" si="46"/>
        <v>-24</v>
      </c>
      <c r="DG21" s="182">
        <v>392</v>
      </c>
      <c r="DH21" s="182">
        <v>359</v>
      </c>
      <c r="DI21" s="171">
        <f t="shared" si="47"/>
        <v>91.58163265306123</v>
      </c>
      <c r="DJ21" s="169">
        <f t="shared" si="48"/>
        <v>-33</v>
      </c>
      <c r="DK21" s="182">
        <v>12</v>
      </c>
      <c r="DL21" s="164">
        <v>13</v>
      </c>
      <c r="DM21" s="171">
        <f t="shared" si="49"/>
        <v>108.3</v>
      </c>
      <c r="DN21" s="169">
        <f t="shared" si="50"/>
        <v>1</v>
      </c>
      <c r="DO21" s="182">
        <v>64</v>
      </c>
      <c r="DP21" s="182">
        <v>2315.75</v>
      </c>
      <c r="DQ21" s="182">
        <v>4056.62</v>
      </c>
      <c r="DR21" s="169">
        <f t="shared" si="60"/>
        <v>1740.87</v>
      </c>
      <c r="DS21" s="192">
        <f t="shared" si="51"/>
        <v>38</v>
      </c>
      <c r="DT21" s="181">
        <f t="shared" si="51"/>
        <v>33</v>
      </c>
      <c r="DU21" s="172">
        <f t="shared" si="52"/>
        <v>-5</v>
      </c>
    </row>
    <row r="22" spans="1:125" s="17" customFormat="1" ht="21.75" customHeight="1">
      <c r="A22" s="163" t="s">
        <v>144</v>
      </c>
      <c r="B22" s="182">
        <v>1324</v>
      </c>
      <c r="C22" s="183">
        <v>1179</v>
      </c>
      <c r="D22" s="170">
        <f t="shared" si="0"/>
        <v>89.04833836858006</v>
      </c>
      <c r="E22" s="169">
        <f t="shared" si="1"/>
        <v>-145</v>
      </c>
      <c r="F22" s="182">
        <v>772</v>
      </c>
      <c r="G22" s="182">
        <v>714</v>
      </c>
      <c r="H22" s="170">
        <f t="shared" si="2"/>
        <v>92.48704663212435</v>
      </c>
      <c r="I22" s="169">
        <f t="shared" si="3"/>
        <v>-58</v>
      </c>
      <c r="J22" s="182">
        <v>676</v>
      </c>
      <c r="K22" s="182">
        <v>566</v>
      </c>
      <c r="L22" s="170">
        <f t="shared" si="4"/>
        <v>83.72781065088756</v>
      </c>
      <c r="M22" s="169">
        <f t="shared" si="5"/>
        <v>-110</v>
      </c>
      <c r="N22" s="182">
        <v>263</v>
      </c>
      <c r="O22" s="182">
        <v>209</v>
      </c>
      <c r="P22" s="170">
        <f t="shared" si="6"/>
        <v>79.46768060836501</v>
      </c>
      <c r="Q22" s="169">
        <f t="shared" si="7"/>
        <v>-54</v>
      </c>
      <c r="R22" s="170">
        <f t="shared" si="59"/>
        <v>38.9</v>
      </c>
      <c r="S22" s="170">
        <f t="shared" si="53"/>
        <v>36.9</v>
      </c>
      <c r="T22" s="170">
        <f t="shared" si="54"/>
        <v>-2</v>
      </c>
      <c r="U22" s="182">
        <v>374</v>
      </c>
      <c r="V22" s="182">
        <v>322</v>
      </c>
      <c r="W22" s="171">
        <f t="shared" si="8"/>
        <v>86.09625668449198</v>
      </c>
      <c r="X22" s="169">
        <f t="shared" si="9"/>
        <v>-52</v>
      </c>
      <c r="Y22" s="182">
        <v>4</v>
      </c>
      <c r="Z22" s="182">
        <v>2</v>
      </c>
      <c r="AA22" s="171">
        <f t="shared" si="10"/>
        <v>50</v>
      </c>
      <c r="AB22" s="172">
        <f t="shared" si="11"/>
        <v>-2</v>
      </c>
      <c r="AC22" s="184">
        <v>27</v>
      </c>
      <c r="AD22" s="182">
        <v>13</v>
      </c>
      <c r="AE22" s="171">
        <f t="shared" si="12"/>
        <v>48.148148148148145</v>
      </c>
      <c r="AF22" s="172">
        <f t="shared" si="13"/>
        <v>-14</v>
      </c>
      <c r="AG22" s="185">
        <f t="shared" si="14"/>
        <v>31.2</v>
      </c>
      <c r="AH22" s="185">
        <f t="shared" si="14"/>
        <v>30.3</v>
      </c>
      <c r="AI22" s="171">
        <f t="shared" si="15"/>
        <v>-0.8999999999999986</v>
      </c>
      <c r="AJ22" s="182">
        <v>252</v>
      </c>
      <c r="AK22" s="184">
        <v>247</v>
      </c>
      <c r="AL22" s="171">
        <f t="shared" si="16"/>
        <v>98.01587301587301</v>
      </c>
      <c r="AM22" s="169">
        <f t="shared" si="17"/>
        <v>-5</v>
      </c>
      <c r="AN22" s="186">
        <f>'[10]січень-листопад'!AH21</f>
        <v>98.4</v>
      </c>
      <c r="AO22" s="185">
        <f>'[11]Лист2'!G20</f>
        <v>98.78542510121457</v>
      </c>
      <c r="AP22" s="171">
        <f t="shared" si="18"/>
        <v>0.3854251012145653</v>
      </c>
      <c r="AQ22" s="172"/>
      <c r="AR22" s="172"/>
      <c r="AS22" s="171" t="e">
        <f t="shared" si="19"/>
        <v>#DIV/0!</v>
      </c>
      <c r="AT22" s="172" t="s">
        <v>11</v>
      </c>
      <c r="AU22" s="184">
        <v>1</v>
      </c>
      <c r="AV22" s="184">
        <v>0</v>
      </c>
      <c r="AW22" s="171">
        <f t="shared" si="55"/>
        <v>0</v>
      </c>
      <c r="AX22" s="172">
        <f t="shared" si="21"/>
        <v>-1</v>
      </c>
      <c r="AY22" s="185">
        <v>100</v>
      </c>
      <c r="AZ22" s="185" t="e">
        <f>'[12]Січень -грудень'!G21</f>
        <v>#REF!</v>
      </c>
      <c r="BA22" s="171" t="e">
        <f t="shared" si="22"/>
        <v>#REF!</v>
      </c>
      <c r="BB22" s="182">
        <v>202</v>
      </c>
      <c r="BC22" s="182">
        <v>144</v>
      </c>
      <c r="BD22" s="171">
        <f t="shared" si="23"/>
        <v>71.28712871287128</v>
      </c>
      <c r="BE22" s="169">
        <f t="shared" si="24"/>
        <v>-58</v>
      </c>
      <c r="BF22" s="182">
        <v>200</v>
      </c>
      <c r="BG22" s="182">
        <v>144</v>
      </c>
      <c r="BH22" s="170">
        <f t="shared" si="25"/>
        <v>72</v>
      </c>
      <c r="BI22" s="169">
        <f t="shared" si="26"/>
        <v>-56</v>
      </c>
      <c r="BJ22" s="182">
        <v>1043</v>
      </c>
      <c r="BK22" s="182">
        <v>983</v>
      </c>
      <c r="BL22" s="171">
        <f t="shared" si="27"/>
        <v>94.24736337488015</v>
      </c>
      <c r="BM22" s="169">
        <f t="shared" si="28"/>
        <v>-60</v>
      </c>
      <c r="BN22" s="187">
        <v>1644.4117647058824</v>
      </c>
      <c r="BO22" s="182">
        <v>1772.508591065292</v>
      </c>
      <c r="BP22" s="169">
        <f t="shared" si="29"/>
        <v>128.09682635940953</v>
      </c>
      <c r="BQ22" s="182">
        <v>140</v>
      </c>
      <c r="BR22" s="182">
        <v>135</v>
      </c>
      <c r="BS22" s="173">
        <f t="shared" si="30"/>
        <v>-5</v>
      </c>
      <c r="BT22" s="188">
        <v>174</v>
      </c>
      <c r="BU22" s="184">
        <v>161</v>
      </c>
      <c r="BV22" s="172">
        <f t="shared" si="31"/>
        <v>-13</v>
      </c>
      <c r="BW22" s="188">
        <v>168</v>
      </c>
      <c r="BX22" s="184">
        <v>154</v>
      </c>
      <c r="BY22" s="172">
        <f t="shared" si="32"/>
        <v>-14</v>
      </c>
      <c r="BZ22" s="185">
        <f>'[10]січень-листопад'!BM21</f>
        <v>19.108761329305135</v>
      </c>
      <c r="CA22" s="185">
        <v>15.3</v>
      </c>
      <c r="CB22" s="171">
        <f t="shared" si="33"/>
        <v>-3.808761329305135</v>
      </c>
      <c r="CC22" s="189">
        <f t="shared" si="34"/>
        <v>33.7</v>
      </c>
      <c r="CD22" s="189">
        <f t="shared" si="34"/>
        <v>34.7</v>
      </c>
      <c r="CE22" s="176">
        <f t="shared" si="56"/>
        <v>1</v>
      </c>
      <c r="CF22" s="177">
        <f t="shared" si="35"/>
        <v>446</v>
      </c>
      <c r="CG22" s="178">
        <f t="shared" si="35"/>
        <v>409</v>
      </c>
      <c r="CH22" s="179">
        <f t="shared" si="57"/>
        <v>413</v>
      </c>
      <c r="CI22" s="179">
        <f t="shared" si="57"/>
        <v>357</v>
      </c>
      <c r="CJ22" s="190">
        <v>167</v>
      </c>
      <c r="CK22" s="190">
        <v>141</v>
      </c>
      <c r="CL22" s="176">
        <f t="shared" si="58"/>
        <v>84.4</v>
      </c>
      <c r="CM22" s="180">
        <f t="shared" si="36"/>
        <v>-26</v>
      </c>
      <c r="CN22" s="191">
        <v>672</v>
      </c>
      <c r="CO22" s="182">
        <v>543</v>
      </c>
      <c r="CP22" s="171">
        <f t="shared" si="37"/>
        <v>80.8</v>
      </c>
      <c r="CQ22" s="169">
        <f t="shared" si="38"/>
        <v>-129</v>
      </c>
      <c r="CR22" s="191">
        <v>660</v>
      </c>
      <c r="CS22" s="182">
        <v>538</v>
      </c>
      <c r="CT22" s="171">
        <f t="shared" si="39"/>
        <v>81.5</v>
      </c>
      <c r="CU22" s="169">
        <f t="shared" si="40"/>
        <v>-122</v>
      </c>
      <c r="CV22" s="191">
        <v>5336</v>
      </c>
      <c r="CW22" s="182"/>
      <c r="CX22" s="170">
        <f t="shared" si="41"/>
        <v>0</v>
      </c>
      <c r="CY22" s="169">
        <f t="shared" si="42"/>
        <v>-5336</v>
      </c>
      <c r="CZ22" s="185">
        <f t="shared" si="43"/>
        <v>808.5</v>
      </c>
      <c r="DA22" s="185">
        <f t="shared" si="43"/>
        <v>0</v>
      </c>
      <c r="DB22" s="171">
        <f t="shared" si="44"/>
        <v>-808.5</v>
      </c>
      <c r="DC22" s="182">
        <v>465</v>
      </c>
      <c r="DD22" s="182">
        <v>413</v>
      </c>
      <c r="DE22" s="171">
        <f t="shared" si="45"/>
        <v>88.81720430107526</v>
      </c>
      <c r="DF22" s="169">
        <f t="shared" si="46"/>
        <v>-52</v>
      </c>
      <c r="DG22" s="182">
        <v>388</v>
      </c>
      <c r="DH22" s="182">
        <v>308</v>
      </c>
      <c r="DI22" s="171">
        <f t="shared" si="47"/>
        <v>79.38144329896907</v>
      </c>
      <c r="DJ22" s="169">
        <f t="shared" si="48"/>
        <v>-80</v>
      </c>
      <c r="DK22" s="182">
        <v>5</v>
      </c>
      <c r="DL22" s="164">
        <v>13</v>
      </c>
      <c r="DM22" s="171">
        <f t="shared" si="49"/>
        <v>260</v>
      </c>
      <c r="DN22" s="169">
        <f t="shared" si="50"/>
        <v>8</v>
      </c>
      <c r="DO22" s="182">
        <v>12</v>
      </c>
      <c r="DP22" s="182">
        <v>2179.6</v>
      </c>
      <c r="DQ22" s="182">
        <v>3323.08</v>
      </c>
      <c r="DR22" s="169">
        <f t="shared" si="60"/>
        <v>1143.48</v>
      </c>
      <c r="DS22" s="192">
        <f t="shared" si="51"/>
        <v>93</v>
      </c>
      <c r="DT22" s="181">
        <f t="shared" si="51"/>
        <v>32</v>
      </c>
      <c r="DU22" s="172">
        <f t="shared" si="52"/>
        <v>-61</v>
      </c>
    </row>
    <row r="23" spans="1:125" s="14" customFormat="1" ht="21.75" customHeight="1">
      <c r="A23" s="163" t="s">
        <v>145</v>
      </c>
      <c r="B23" s="182">
        <v>4190</v>
      </c>
      <c r="C23" s="183">
        <v>3077</v>
      </c>
      <c r="D23" s="170">
        <f t="shared" si="0"/>
        <v>73.43675417661098</v>
      </c>
      <c r="E23" s="169">
        <f t="shared" si="1"/>
        <v>-1113</v>
      </c>
      <c r="F23" s="182">
        <v>2374</v>
      </c>
      <c r="G23" s="182">
        <v>1873</v>
      </c>
      <c r="H23" s="170">
        <f t="shared" si="2"/>
        <v>78.89637742207245</v>
      </c>
      <c r="I23" s="169">
        <f t="shared" si="3"/>
        <v>-501</v>
      </c>
      <c r="J23" s="182">
        <v>2757</v>
      </c>
      <c r="K23" s="182">
        <v>2922</v>
      </c>
      <c r="L23" s="170">
        <f t="shared" si="4"/>
        <v>105.9847660500544</v>
      </c>
      <c r="M23" s="169">
        <f t="shared" si="5"/>
        <v>165</v>
      </c>
      <c r="N23" s="182">
        <v>1845</v>
      </c>
      <c r="O23" s="182">
        <v>1980</v>
      </c>
      <c r="P23" s="170">
        <f t="shared" si="6"/>
        <v>107.31707317073172</v>
      </c>
      <c r="Q23" s="169">
        <f t="shared" si="7"/>
        <v>135</v>
      </c>
      <c r="R23" s="170">
        <f t="shared" si="59"/>
        <v>66.9</v>
      </c>
      <c r="S23" s="170">
        <f t="shared" si="53"/>
        <v>67.8</v>
      </c>
      <c r="T23" s="170">
        <f t="shared" si="54"/>
        <v>0.8999999999999915</v>
      </c>
      <c r="U23" s="182">
        <v>753</v>
      </c>
      <c r="V23" s="182">
        <v>793</v>
      </c>
      <c r="W23" s="171">
        <f t="shared" si="8"/>
        <v>105.31208499335989</v>
      </c>
      <c r="X23" s="169">
        <f t="shared" si="9"/>
        <v>40</v>
      </c>
      <c r="Y23" s="182">
        <v>10</v>
      </c>
      <c r="Z23" s="182">
        <v>6</v>
      </c>
      <c r="AA23" s="171">
        <f t="shared" si="10"/>
        <v>60</v>
      </c>
      <c r="AB23" s="172">
        <f t="shared" si="11"/>
        <v>-4</v>
      </c>
      <c r="AC23" s="184">
        <v>90</v>
      </c>
      <c r="AD23" s="182">
        <v>69</v>
      </c>
      <c r="AE23" s="171">
        <f t="shared" si="12"/>
        <v>76.66666666666667</v>
      </c>
      <c r="AF23" s="172">
        <f t="shared" si="13"/>
        <v>-21</v>
      </c>
      <c r="AG23" s="185">
        <f t="shared" si="14"/>
        <v>21.8</v>
      </c>
      <c r="AH23" s="185">
        <f t="shared" si="14"/>
        <v>30.6</v>
      </c>
      <c r="AI23" s="171">
        <f t="shared" si="15"/>
        <v>8.8</v>
      </c>
      <c r="AJ23" s="182">
        <v>415</v>
      </c>
      <c r="AK23" s="184">
        <v>499</v>
      </c>
      <c r="AL23" s="171">
        <f t="shared" si="16"/>
        <v>120.24096385542168</v>
      </c>
      <c r="AM23" s="169">
        <f t="shared" si="17"/>
        <v>84</v>
      </c>
      <c r="AN23" s="186">
        <f>'[10]січень-листопад'!AH22</f>
        <v>88.36104513064133</v>
      </c>
      <c r="AO23" s="185">
        <f>'[11]Лист2'!G21</f>
        <v>91.83266932270917</v>
      </c>
      <c r="AP23" s="171">
        <f t="shared" si="18"/>
        <v>3.4716241920678357</v>
      </c>
      <c r="AQ23" s="172"/>
      <c r="AR23" s="172"/>
      <c r="AS23" s="171" t="e">
        <f t="shared" si="19"/>
        <v>#DIV/0!</v>
      </c>
      <c r="AT23" s="172">
        <f>AR23-AQ23</f>
        <v>0</v>
      </c>
      <c r="AU23" s="184">
        <v>4</v>
      </c>
      <c r="AV23" s="184">
        <v>2</v>
      </c>
      <c r="AW23" s="171">
        <f t="shared" si="55"/>
        <v>50</v>
      </c>
      <c r="AX23" s="172">
        <f t="shared" si="21"/>
        <v>-2</v>
      </c>
      <c r="AY23" s="185">
        <v>37.5</v>
      </c>
      <c r="AZ23" s="185">
        <f>'[12]Січень -грудень'!G22</f>
        <v>100</v>
      </c>
      <c r="BA23" s="171">
        <f t="shared" si="22"/>
        <v>62.5</v>
      </c>
      <c r="BB23" s="182">
        <v>206</v>
      </c>
      <c r="BC23" s="182">
        <v>280</v>
      </c>
      <c r="BD23" s="171">
        <f t="shared" si="23"/>
        <v>135.92233009708738</v>
      </c>
      <c r="BE23" s="169">
        <f t="shared" si="24"/>
        <v>74</v>
      </c>
      <c r="BF23" s="182">
        <v>190</v>
      </c>
      <c r="BG23" s="182">
        <v>268</v>
      </c>
      <c r="BH23" s="170">
        <f t="shared" si="25"/>
        <v>141.05263157894737</v>
      </c>
      <c r="BI23" s="169">
        <f t="shared" si="26"/>
        <v>78</v>
      </c>
      <c r="BJ23" s="182">
        <v>3119</v>
      </c>
      <c r="BK23" s="182">
        <v>2306</v>
      </c>
      <c r="BL23" s="171">
        <f t="shared" si="27"/>
        <v>73.93395319012504</v>
      </c>
      <c r="BM23" s="169">
        <f t="shared" si="28"/>
        <v>-813</v>
      </c>
      <c r="BN23" s="187">
        <v>2317.1192443919717</v>
      </c>
      <c r="BO23" s="182">
        <v>2775.74931880109</v>
      </c>
      <c r="BP23" s="169">
        <f t="shared" si="29"/>
        <v>458.63007440911815</v>
      </c>
      <c r="BQ23" s="182">
        <v>138</v>
      </c>
      <c r="BR23" s="182">
        <v>126</v>
      </c>
      <c r="BS23" s="173">
        <f t="shared" si="30"/>
        <v>-12</v>
      </c>
      <c r="BT23" s="188">
        <v>132</v>
      </c>
      <c r="BU23" s="184">
        <v>117</v>
      </c>
      <c r="BV23" s="172">
        <f t="shared" si="31"/>
        <v>-15</v>
      </c>
      <c r="BW23" s="188">
        <v>124</v>
      </c>
      <c r="BX23" s="184">
        <v>109</v>
      </c>
      <c r="BY23" s="172">
        <f t="shared" si="32"/>
        <v>-15</v>
      </c>
      <c r="BZ23" s="185">
        <f>'[10]січень-листопад'!BM22</f>
        <v>12.577565632458235</v>
      </c>
      <c r="CA23" s="185">
        <v>13.2</v>
      </c>
      <c r="CB23" s="171">
        <f t="shared" si="33"/>
        <v>0.6224343675417643</v>
      </c>
      <c r="CC23" s="189">
        <f t="shared" si="34"/>
        <v>49.5</v>
      </c>
      <c r="CD23" s="189">
        <f t="shared" si="34"/>
        <v>43.8</v>
      </c>
      <c r="CE23" s="176">
        <f t="shared" si="56"/>
        <v>-5.700000000000003</v>
      </c>
      <c r="CF23" s="177">
        <f t="shared" si="35"/>
        <v>2074</v>
      </c>
      <c r="CG23" s="178">
        <f t="shared" si="35"/>
        <v>1349</v>
      </c>
      <c r="CH23" s="179">
        <f t="shared" si="57"/>
        <v>912</v>
      </c>
      <c r="CI23" s="179">
        <f t="shared" si="57"/>
        <v>942</v>
      </c>
      <c r="CJ23" s="190">
        <v>717</v>
      </c>
      <c r="CK23" s="190">
        <v>784</v>
      </c>
      <c r="CL23" s="176">
        <f t="shared" si="58"/>
        <v>109.3</v>
      </c>
      <c r="CM23" s="180">
        <f t="shared" si="36"/>
        <v>67</v>
      </c>
      <c r="CN23" s="191">
        <v>5369</v>
      </c>
      <c r="CO23" s="182">
        <v>6324</v>
      </c>
      <c r="CP23" s="171">
        <f t="shared" si="37"/>
        <v>117.8</v>
      </c>
      <c r="CQ23" s="169">
        <f t="shared" si="38"/>
        <v>955</v>
      </c>
      <c r="CR23" s="191">
        <v>4919</v>
      </c>
      <c r="CS23" s="182">
        <v>5683</v>
      </c>
      <c r="CT23" s="171">
        <f t="shared" si="39"/>
        <v>115.5</v>
      </c>
      <c r="CU23" s="169">
        <f t="shared" si="40"/>
        <v>764</v>
      </c>
      <c r="CV23" s="191">
        <v>15212</v>
      </c>
      <c r="CW23" s="182"/>
      <c r="CX23" s="170">
        <f t="shared" si="41"/>
        <v>0</v>
      </c>
      <c r="CY23" s="169">
        <f t="shared" si="42"/>
        <v>-15212</v>
      </c>
      <c r="CZ23" s="185">
        <f t="shared" si="43"/>
        <v>309.2</v>
      </c>
      <c r="DA23" s="185">
        <f t="shared" si="43"/>
        <v>0</v>
      </c>
      <c r="DB23" s="171">
        <f t="shared" si="44"/>
        <v>-309.2</v>
      </c>
      <c r="DC23" s="182">
        <v>1204</v>
      </c>
      <c r="DD23" s="182">
        <v>786</v>
      </c>
      <c r="DE23" s="171">
        <f t="shared" si="45"/>
        <v>65.28239202657808</v>
      </c>
      <c r="DF23" s="169">
        <f t="shared" si="46"/>
        <v>-418</v>
      </c>
      <c r="DG23" s="182">
        <v>909</v>
      </c>
      <c r="DH23" s="182">
        <v>619</v>
      </c>
      <c r="DI23" s="171">
        <f t="shared" si="47"/>
        <v>68.0968096809681</v>
      </c>
      <c r="DJ23" s="169">
        <f t="shared" si="48"/>
        <v>-290</v>
      </c>
      <c r="DK23" s="182">
        <v>641</v>
      </c>
      <c r="DL23" s="164">
        <v>1008</v>
      </c>
      <c r="DM23" s="171">
        <f t="shared" si="49"/>
        <v>157.3</v>
      </c>
      <c r="DN23" s="169">
        <f t="shared" si="50"/>
        <v>367</v>
      </c>
      <c r="DO23" s="182">
        <v>117</v>
      </c>
      <c r="DP23" s="182">
        <v>2647.94</v>
      </c>
      <c r="DQ23" s="182">
        <v>4412.02</v>
      </c>
      <c r="DR23" s="169">
        <f t="shared" si="60"/>
        <v>1764.0800000000004</v>
      </c>
      <c r="DS23" s="192">
        <f t="shared" si="51"/>
        <v>2</v>
      </c>
      <c r="DT23" s="181">
        <f t="shared" si="51"/>
        <v>1</v>
      </c>
      <c r="DU23" s="172">
        <f t="shared" si="52"/>
        <v>-1</v>
      </c>
    </row>
    <row r="24" spans="1:125" s="14" customFormat="1" ht="21.75" customHeight="1">
      <c r="A24" s="165" t="s">
        <v>146</v>
      </c>
      <c r="B24" s="182">
        <v>1164</v>
      </c>
      <c r="C24" s="183">
        <v>1036</v>
      </c>
      <c r="D24" s="170">
        <f t="shared" si="0"/>
        <v>89.00343642611683</v>
      </c>
      <c r="E24" s="169">
        <f t="shared" si="1"/>
        <v>-128</v>
      </c>
      <c r="F24" s="182">
        <v>744</v>
      </c>
      <c r="G24" s="182">
        <v>631</v>
      </c>
      <c r="H24" s="170">
        <f t="shared" si="2"/>
        <v>84.81182795698925</v>
      </c>
      <c r="I24" s="169">
        <f t="shared" si="3"/>
        <v>-113</v>
      </c>
      <c r="J24" s="182">
        <v>601</v>
      </c>
      <c r="K24" s="182">
        <v>574</v>
      </c>
      <c r="L24" s="170">
        <f t="shared" si="4"/>
        <v>95.50748752079868</v>
      </c>
      <c r="M24" s="169">
        <f t="shared" si="5"/>
        <v>-27</v>
      </c>
      <c r="N24" s="182">
        <v>231</v>
      </c>
      <c r="O24" s="182">
        <v>285</v>
      </c>
      <c r="P24" s="170">
        <f t="shared" si="6"/>
        <v>123.37662337662339</v>
      </c>
      <c r="Q24" s="169">
        <f t="shared" si="7"/>
        <v>54</v>
      </c>
      <c r="R24" s="170">
        <f t="shared" si="59"/>
        <v>38.4</v>
      </c>
      <c r="S24" s="170">
        <f t="shared" si="53"/>
        <v>49.7</v>
      </c>
      <c r="T24" s="170">
        <f t="shared" si="54"/>
        <v>11.300000000000004</v>
      </c>
      <c r="U24" s="182">
        <v>322</v>
      </c>
      <c r="V24" s="182">
        <v>250</v>
      </c>
      <c r="W24" s="171">
        <f t="shared" si="8"/>
        <v>77.63975155279503</v>
      </c>
      <c r="X24" s="169">
        <f t="shared" si="9"/>
        <v>-72</v>
      </c>
      <c r="Y24" s="182">
        <v>3</v>
      </c>
      <c r="Z24" s="182">
        <v>0</v>
      </c>
      <c r="AA24" s="171">
        <f t="shared" si="10"/>
        <v>0</v>
      </c>
      <c r="AB24" s="172">
        <f t="shared" si="11"/>
        <v>-3</v>
      </c>
      <c r="AC24" s="184">
        <v>9</v>
      </c>
      <c r="AD24" s="182">
        <v>1</v>
      </c>
      <c r="AE24" s="171">
        <f t="shared" si="12"/>
        <v>11.11111111111111</v>
      </c>
      <c r="AF24" s="172">
        <f t="shared" si="13"/>
        <v>-8</v>
      </c>
      <c r="AG24" s="185">
        <f t="shared" si="14"/>
        <v>31.8</v>
      </c>
      <c r="AH24" s="185">
        <f t="shared" si="14"/>
        <v>27.9</v>
      </c>
      <c r="AI24" s="171">
        <f t="shared" si="15"/>
        <v>-3.900000000000002</v>
      </c>
      <c r="AJ24" s="182">
        <v>163</v>
      </c>
      <c r="AK24" s="184">
        <v>111</v>
      </c>
      <c r="AL24" s="171">
        <f t="shared" si="16"/>
        <v>68.09815950920245</v>
      </c>
      <c r="AM24" s="169">
        <f t="shared" si="17"/>
        <v>-52</v>
      </c>
      <c r="AN24" s="186">
        <f>'[10]січень-листопад'!AH23</f>
        <v>100</v>
      </c>
      <c r="AO24" s="185">
        <f>'[11]Лист2'!G22</f>
        <v>100</v>
      </c>
      <c r="AP24" s="171">
        <f t="shared" si="18"/>
        <v>0</v>
      </c>
      <c r="AQ24" s="172"/>
      <c r="AR24" s="172"/>
      <c r="AS24" s="171" t="e">
        <f t="shared" si="19"/>
        <v>#DIV/0!</v>
      </c>
      <c r="AT24" s="172">
        <f>AR24-AQ24</f>
        <v>0</v>
      </c>
      <c r="AU24" s="184">
        <v>1</v>
      </c>
      <c r="AV24" s="184">
        <v>1</v>
      </c>
      <c r="AW24" s="171">
        <f t="shared" si="55"/>
        <v>100</v>
      </c>
      <c r="AX24" s="172">
        <f t="shared" si="21"/>
        <v>0</v>
      </c>
      <c r="AY24" s="185">
        <v>0</v>
      </c>
      <c r="AZ24" s="185">
        <f>'[12]Січень -грудень'!G23</f>
        <v>100</v>
      </c>
      <c r="BA24" s="171">
        <f t="shared" si="22"/>
        <v>100</v>
      </c>
      <c r="BB24" s="182">
        <v>145</v>
      </c>
      <c r="BC24" s="182">
        <v>146</v>
      </c>
      <c r="BD24" s="171">
        <f t="shared" si="23"/>
        <v>100.6896551724138</v>
      </c>
      <c r="BE24" s="169">
        <f t="shared" si="24"/>
        <v>1</v>
      </c>
      <c r="BF24" s="182">
        <v>145</v>
      </c>
      <c r="BG24" s="182">
        <v>146</v>
      </c>
      <c r="BH24" s="170">
        <f t="shared" si="25"/>
        <v>100.6896551724138</v>
      </c>
      <c r="BI24" s="169">
        <f t="shared" si="26"/>
        <v>1</v>
      </c>
      <c r="BJ24" s="182">
        <v>887</v>
      </c>
      <c r="BK24" s="182">
        <v>827</v>
      </c>
      <c r="BL24" s="171">
        <f t="shared" si="27"/>
        <v>93.23562570462232</v>
      </c>
      <c r="BM24" s="169">
        <f t="shared" si="28"/>
        <v>-60</v>
      </c>
      <c r="BN24" s="187">
        <v>1504.5822102425875</v>
      </c>
      <c r="BO24" s="182">
        <v>1581.9787985865723</v>
      </c>
      <c r="BP24" s="169">
        <f t="shared" si="29"/>
        <v>77.39658834398483</v>
      </c>
      <c r="BQ24" s="182">
        <v>133</v>
      </c>
      <c r="BR24" s="182">
        <v>128</v>
      </c>
      <c r="BS24" s="173">
        <f t="shared" si="30"/>
        <v>-5</v>
      </c>
      <c r="BT24" s="194">
        <v>169</v>
      </c>
      <c r="BU24" s="184">
        <v>160</v>
      </c>
      <c r="BV24" s="172">
        <f t="shared" si="31"/>
        <v>-9</v>
      </c>
      <c r="BW24" s="194">
        <v>166</v>
      </c>
      <c r="BX24" s="184">
        <v>155</v>
      </c>
      <c r="BY24" s="172">
        <f t="shared" si="32"/>
        <v>-11</v>
      </c>
      <c r="BZ24" s="185">
        <f>'[10]січень-листопад'!BM23</f>
        <v>11.941580756013746</v>
      </c>
      <c r="CA24" s="185">
        <v>9.6</v>
      </c>
      <c r="CB24" s="171">
        <f t="shared" si="33"/>
        <v>-2.3415807560137463</v>
      </c>
      <c r="CC24" s="189">
        <f t="shared" si="34"/>
        <v>33.4</v>
      </c>
      <c r="CD24" s="189">
        <f t="shared" si="34"/>
        <v>41.5</v>
      </c>
      <c r="CE24" s="176">
        <f t="shared" si="56"/>
        <v>8.100000000000001</v>
      </c>
      <c r="CF24" s="177">
        <f t="shared" si="35"/>
        <v>389</v>
      </c>
      <c r="CG24" s="178">
        <f t="shared" si="35"/>
        <v>430</v>
      </c>
      <c r="CH24" s="179">
        <f t="shared" si="57"/>
        <v>370</v>
      </c>
      <c r="CI24" s="179">
        <f t="shared" si="57"/>
        <v>289</v>
      </c>
      <c r="CJ24" s="190">
        <v>127</v>
      </c>
      <c r="CK24" s="190">
        <v>121</v>
      </c>
      <c r="CL24" s="176">
        <f t="shared" si="58"/>
        <v>95.3</v>
      </c>
      <c r="CM24" s="180">
        <f t="shared" si="36"/>
        <v>-6</v>
      </c>
      <c r="CN24" s="191">
        <v>570</v>
      </c>
      <c r="CO24" s="182">
        <v>544</v>
      </c>
      <c r="CP24" s="171">
        <f t="shared" si="37"/>
        <v>95.4</v>
      </c>
      <c r="CQ24" s="169">
        <f t="shared" si="38"/>
        <v>-26</v>
      </c>
      <c r="CR24" s="191">
        <v>568</v>
      </c>
      <c r="CS24" s="182">
        <v>544</v>
      </c>
      <c r="CT24" s="171">
        <f t="shared" si="39"/>
        <v>95.8</v>
      </c>
      <c r="CU24" s="169">
        <f t="shared" si="40"/>
        <v>-24</v>
      </c>
      <c r="CV24" s="191">
        <v>9157</v>
      </c>
      <c r="CW24" s="182"/>
      <c r="CX24" s="170">
        <f t="shared" si="41"/>
        <v>0</v>
      </c>
      <c r="CY24" s="169">
        <f t="shared" si="42"/>
        <v>-9157</v>
      </c>
      <c r="CZ24" s="185">
        <f t="shared" si="43"/>
        <v>1612.1</v>
      </c>
      <c r="DA24" s="185">
        <f t="shared" si="43"/>
        <v>0</v>
      </c>
      <c r="DB24" s="171">
        <f t="shared" si="44"/>
        <v>-1612.1</v>
      </c>
      <c r="DC24" s="182">
        <v>405</v>
      </c>
      <c r="DD24" s="182">
        <v>317</v>
      </c>
      <c r="DE24" s="171">
        <f t="shared" si="45"/>
        <v>78.2716049382716</v>
      </c>
      <c r="DF24" s="169">
        <f t="shared" si="46"/>
        <v>-88</v>
      </c>
      <c r="DG24" s="182">
        <v>308</v>
      </c>
      <c r="DH24" s="182">
        <v>226</v>
      </c>
      <c r="DI24" s="171">
        <f t="shared" si="47"/>
        <v>73.37662337662337</v>
      </c>
      <c r="DJ24" s="169">
        <f t="shared" si="48"/>
        <v>-82</v>
      </c>
      <c r="DK24" s="182">
        <v>0</v>
      </c>
      <c r="DL24" s="164">
        <v>2</v>
      </c>
      <c r="DM24" s="171" t="e">
        <f t="shared" si="49"/>
        <v>#DIV/0!</v>
      </c>
      <c r="DN24" s="169">
        <f t="shared" si="50"/>
        <v>2</v>
      </c>
      <c r="DO24" s="182">
        <v>2</v>
      </c>
      <c r="DP24" s="182">
        <v>0</v>
      </c>
      <c r="DQ24" s="182">
        <v>4250</v>
      </c>
      <c r="DR24" s="169">
        <f t="shared" si="60"/>
        <v>4250</v>
      </c>
      <c r="DS24" s="192" t="e">
        <f t="shared" si="51"/>
        <v>#DIV/0!</v>
      </c>
      <c r="DT24" s="181">
        <f t="shared" si="51"/>
        <v>159</v>
      </c>
      <c r="DU24" s="172" t="e">
        <f t="shared" si="52"/>
        <v>#DIV/0!</v>
      </c>
    </row>
    <row r="25" spans="1:93" s="14" customFormat="1" ht="21.75" customHeight="1">
      <c r="A25" s="137"/>
      <c r="B25" s="138"/>
      <c r="C25" s="139"/>
      <c r="D25" s="130"/>
      <c r="E25" s="129"/>
      <c r="F25" s="138"/>
      <c r="G25" s="138"/>
      <c r="H25" s="130"/>
      <c r="I25" s="129"/>
      <c r="J25" s="138"/>
      <c r="K25" s="138"/>
      <c r="L25" s="130"/>
      <c r="M25" s="129"/>
      <c r="N25" s="140"/>
      <c r="O25" s="138"/>
      <c r="P25" s="131"/>
      <c r="Q25" s="132"/>
      <c r="R25" s="138"/>
      <c r="S25" s="140"/>
      <c r="T25" s="131"/>
      <c r="U25" s="129"/>
      <c r="V25" s="132"/>
      <c r="W25" s="132"/>
      <c r="X25" s="131"/>
      <c r="Y25" s="132"/>
      <c r="Z25" s="138"/>
      <c r="AA25" s="138"/>
      <c r="AB25" s="130"/>
      <c r="AC25" s="129"/>
      <c r="AD25" s="138"/>
      <c r="AE25" s="138"/>
      <c r="AF25" s="130"/>
      <c r="AG25" s="129"/>
      <c r="AH25" s="138"/>
      <c r="AI25" s="139"/>
      <c r="AJ25" s="130"/>
      <c r="AK25" s="129"/>
      <c r="AL25" s="138"/>
      <c r="AM25" s="138"/>
      <c r="AN25" s="130"/>
      <c r="AO25" s="129"/>
      <c r="AP25" s="138"/>
      <c r="AQ25" s="138"/>
      <c r="AR25" s="130"/>
      <c r="AS25" s="129"/>
      <c r="AT25" s="138"/>
      <c r="AU25" s="138"/>
      <c r="AV25" s="130"/>
      <c r="AW25" s="129"/>
      <c r="AX25" s="138"/>
      <c r="AY25" s="138"/>
      <c r="AZ25" s="131"/>
      <c r="BA25" s="129"/>
      <c r="BB25" s="133"/>
      <c r="BC25" s="133"/>
      <c r="BD25" s="133"/>
      <c r="BE25" s="133"/>
      <c r="BF25" s="141"/>
      <c r="BG25" s="141"/>
      <c r="BH25" s="135"/>
      <c r="BI25" s="134"/>
      <c r="BJ25" s="142"/>
      <c r="BK25" s="138"/>
      <c r="BL25" s="131"/>
      <c r="BM25" s="129"/>
      <c r="BN25" s="138"/>
      <c r="BO25" s="138"/>
      <c r="BP25" s="131"/>
      <c r="BQ25" s="129"/>
      <c r="BR25" s="138"/>
      <c r="BS25" s="138"/>
      <c r="BT25" s="131"/>
      <c r="BU25" s="129"/>
      <c r="BV25" s="143"/>
      <c r="BW25" s="138"/>
      <c r="BX25" s="129"/>
      <c r="BY25" s="138"/>
      <c r="BZ25" s="138"/>
      <c r="CA25" s="131"/>
      <c r="CB25" s="129"/>
      <c r="CC25" s="138"/>
      <c r="CD25" s="138"/>
      <c r="CE25" s="138"/>
      <c r="CF25" s="129"/>
      <c r="CG25" s="136"/>
      <c r="CH25" s="136"/>
      <c r="CI25" s="132"/>
      <c r="CJ25" s="16"/>
      <c r="CK25" s="16"/>
      <c r="CL25" s="16"/>
      <c r="CM25" s="16"/>
      <c r="CN25" s="11"/>
      <c r="CO25" s="11"/>
    </row>
    <row r="26" spans="1:93" s="14" customFormat="1" ht="21.75" customHeight="1">
      <c r="A26" s="137"/>
      <c r="B26" s="138"/>
      <c r="C26" s="139"/>
      <c r="D26" s="130"/>
      <c r="E26" s="129"/>
      <c r="F26" s="138"/>
      <c r="G26" s="138"/>
      <c r="H26" s="130"/>
      <c r="I26" s="129"/>
      <c r="J26" s="138"/>
      <c r="K26" s="138"/>
      <c r="L26" s="130"/>
      <c r="M26" s="129"/>
      <c r="N26" s="140"/>
      <c r="O26" s="138"/>
      <c r="P26" s="131"/>
      <c r="Q26" s="132"/>
      <c r="R26" s="138"/>
      <c r="S26" s="140"/>
      <c r="T26" s="131"/>
      <c r="U26" s="129"/>
      <c r="V26" s="132"/>
      <c r="W26" s="132"/>
      <c r="X26" s="131"/>
      <c r="Y26" s="132"/>
      <c r="Z26" s="138"/>
      <c r="AA26" s="138"/>
      <c r="AB26" s="130"/>
      <c r="AC26" s="129"/>
      <c r="AD26" s="138"/>
      <c r="AE26" s="138"/>
      <c r="AF26" s="130"/>
      <c r="AG26" s="129"/>
      <c r="AH26" s="138"/>
      <c r="AI26" s="139"/>
      <c r="AJ26" s="130"/>
      <c r="AK26" s="129"/>
      <c r="AL26" s="138"/>
      <c r="AM26" s="138"/>
      <c r="AN26" s="130"/>
      <c r="AO26" s="129"/>
      <c r="AP26" s="138"/>
      <c r="AQ26" s="138"/>
      <c r="AR26" s="130"/>
      <c r="AS26" s="129"/>
      <c r="AT26" s="138"/>
      <c r="AU26" s="138"/>
      <c r="AV26" s="130"/>
      <c r="AW26" s="129"/>
      <c r="AX26" s="138"/>
      <c r="AY26" s="138"/>
      <c r="AZ26" s="131"/>
      <c r="BA26" s="129"/>
      <c r="BB26" s="133"/>
      <c r="BC26" s="133"/>
      <c r="BD26" s="133"/>
      <c r="BE26" s="133"/>
      <c r="BF26" s="141"/>
      <c r="BG26" s="141"/>
      <c r="BH26" s="135"/>
      <c r="BI26" s="134"/>
      <c r="BJ26" s="142"/>
      <c r="BK26" s="138"/>
      <c r="BL26" s="131"/>
      <c r="BM26" s="129"/>
      <c r="BN26" s="138"/>
      <c r="BO26" s="138"/>
      <c r="BP26" s="131"/>
      <c r="BQ26" s="129"/>
      <c r="BR26" s="138"/>
      <c r="BS26" s="138"/>
      <c r="BT26" s="131"/>
      <c r="BU26" s="129"/>
      <c r="BV26" s="143"/>
      <c r="BW26" s="138"/>
      <c r="BX26" s="129"/>
      <c r="BY26" s="138"/>
      <c r="BZ26" s="138"/>
      <c r="CA26" s="131"/>
      <c r="CB26" s="129"/>
      <c r="CC26" s="138"/>
      <c r="CD26" s="138"/>
      <c r="CE26" s="138"/>
      <c r="CF26" s="129"/>
      <c r="CG26" s="136"/>
      <c r="CH26" s="136"/>
      <c r="CI26" s="132"/>
      <c r="CJ26" s="16"/>
      <c r="CK26" s="16"/>
      <c r="CL26" s="16"/>
      <c r="CM26" s="16"/>
      <c r="CN26" s="11"/>
      <c r="CO26" s="11"/>
    </row>
    <row r="27" spans="1:93" s="14" customFormat="1" ht="21.75" customHeight="1">
      <c r="A27" s="137"/>
      <c r="B27" s="138"/>
      <c r="C27" s="139"/>
      <c r="D27" s="130"/>
      <c r="E27" s="129"/>
      <c r="F27" s="138"/>
      <c r="G27" s="138"/>
      <c r="H27" s="130"/>
      <c r="I27" s="129"/>
      <c r="J27" s="138"/>
      <c r="K27" s="138"/>
      <c r="L27" s="130"/>
      <c r="M27" s="129"/>
      <c r="N27" s="140"/>
      <c r="O27" s="138"/>
      <c r="P27" s="131"/>
      <c r="Q27" s="132"/>
      <c r="R27" s="138"/>
      <c r="S27" s="140"/>
      <c r="T27" s="131"/>
      <c r="U27" s="129"/>
      <c r="V27" s="132"/>
      <c r="W27" s="132"/>
      <c r="X27" s="131"/>
      <c r="Y27" s="132"/>
      <c r="Z27" s="138"/>
      <c r="AA27" s="138"/>
      <c r="AB27" s="130"/>
      <c r="AC27" s="129"/>
      <c r="AD27" s="138"/>
      <c r="AE27" s="138"/>
      <c r="AF27" s="130"/>
      <c r="AG27" s="129"/>
      <c r="AH27" s="138"/>
      <c r="AI27" s="139"/>
      <c r="AJ27" s="130"/>
      <c r="AK27" s="129"/>
      <c r="AL27" s="138"/>
      <c r="AM27" s="138"/>
      <c r="AN27" s="130"/>
      <c r="AO27" s="129"/>
      <c r="AP27" s="138"/>
      <c r="AQ27" s="138"/>
      <c r="AR27" s="130"/>
      <c r="AS27" s="129"/>
      <c r="AT27" s="138"/>
      <c r="AU27" s="138"/>
      <c r="AV27" s="130"/>
      <c r="AW27" s="129"/>
      <c r="AX27" s="138"/>
      <c r="AY27" s="138"/>
      <c r="AZ27" s="131"/>
      <c r="BA27" s="129"/>
      <c r="BB27" s="133"/>
      <c r="BC27" s="133"/>
      <c r="BD27" s="133"/>
      <c r="BE27" s="133"/>
      <c r="BF27" s="141"/>
      <c r="BG27" s="141"/>
      <c r="BH27" s="135"/>
      <c r="BI27" s="134"/>
      <c r="BJ27" s="142"/>
      <c r="BK27" s="138"/>
      <c r="BL27" s="131"/>
      <c r="BM27" s="129"/>
      <c r="BN27" s="138"/>
      <c r="BO27" s="138"/>
      <c r="BP27" s="131"/>
      <c r="BQ27" s="129"/>
      <c r="BR27" s="138"/>
      <c r="BS27" s="138"/>
      <c r="BT27" s="131"/>
      <c r="BU27" s="129"/>
      <c r="BV27" s="143"/>
      <c r="BW27" s="138"/>
      <c r="BX27" s="129"/>
      <c r="BY27" s="138"/>
      <c r="BZ27" s="138"/>
      <c r="CA27" s="131"/>
      <c r="CB27" s="129"/>
      <c r="CC27" s="138"/>
      <c r="CD27" s="138"/>
      <c r="CE27" s="138"/>
      <c r="CF27" s="129"/>
      <c r="CG27" s="136"/>
      <c r="CH27" s="136"/>
      <c r="CI27" s="132"/>
      <c r="CJ27" s="16"/>
      <c r="CK27" s="16"/>
      <c r="CL27" s="16"/>
      <c r="CM27" s="16"/>
      <c r="CN27" s="11"/>
      <c r="CO27" s="11"/>
    </row>
    <row r="28" spans="1:93" s="14" customFormat="1" ht="21.75" customHeight="1">
      <c r="A28" s="137"/>
      <c r="B28" s="138"/>
      <c r="C28" s="139"/>
      <c r="D28" s="130"/>
      <c r="E28" s="129"/>
      <c r="F28" s="138"/>
      <c r="G28" s="138"/>
      <c r="H28" s="130"/>
      <c r="I28" s="129"/>
      <c r="J28" s="138"/>
      <c r="K28" s="138"/>
      <c r="L28" s="130"/>
      <c r="M28" s="129"/>
      <c r="N28" s="140"/>
      <c r="O28" s="138"/>
      <c r="P28" s="131"/>
      <c r="Q28" s="132"/>
      <c r="R28" s="138"/>
      <c r="S28" s="140"/>
      <c r="T28" s="131"/>
      <c r="U28" s="129"/>
      <c r="V28" s="132"/>
      <c r="W28" s="132"/>
      <c r="X28" s="131"/>
      <c r="Y28" s="132"/>
      <c r="Z28" s="138"/>
      <c r="AA28" s="138"/>
      <c r="AB28" s="130"/>
      <c r="AC28" s="129"/>
      <c r="AD28" s="138"/>
      <c r="AE28" s="138"/>
      <c r="AF28" s="130"/>
      <c r="AG28" s="129"/>
      <c r="AH28" s="138"/>
      <c r="AI28" s="139"/>
      <c r="AJ28" s="130"/>
      <c r="AK28" s="129"/>
      <c r="AL28" s="138"/>
      <c r="AM28" s="138"/>
      <c r="AN28" s="130"/>
      <c r="AO28" s="129"/>
      <c r="AP28" s="138"/>
      <c r="AQ28" s="138"/>
      <c r="AR28" s="144"/>
      <c r="AS28" s="129"/>
      <c r="AT28" s="138"/>
      <c r="AU28" s="138"/>
      <c r="AV28" s="130"/>
      <c r="AW28" s="129"/>
      <c r="AX28" s="138"/>
      <c r="AY28" s="138"/>
      <c r="AZ28" s="131"/>
      <c r="BA28" s="129"/>
      <c r="BB28" s="133"/>
      <c r="BC28" s="133"/>
      <c r="BD28" s="133"/>
      <c r="BE28" s="133"/>
      <c r="BF28" s="141"/>
      <c r="BG28" s="141"/>
      <c r="BH28" s="135"/>
      <c r="BI28" s="134"/>
      <c r="BJ28" s="142"/>
      <c r="BK28" s="138"/>
      <c r="BL28" s="131"/>
      <c r="BM28" s="129"/>
      <c r="BN28" s="138"/>
      <c r="BO28" s="138"/>
      <c r="BP28" s="131"/>
      <c r="BQ28" s="129"/>
      <c r="BR28" s="138"/>
      <c r="BS28" s="138"/>
      <c r="BT28" s="131"/>
      <c r="BU28" s="129"/>
      <c r="BV28" s="143"/>
      <c r="BW28" s="138"/>
      <c r="BX28" s="129"/>
      <c r="BY28" s="138"/>
      <c r="BZ28" s="138"/>
      <c r="CA28" s="131"/>
      <c r="CB28" s="129"/>
      <c r="CC28" s="138"/>
      <c r="CD28" s="138"/>
      <c r="CE28" s="138"/>
      <c r="CF28" s="129"/>
      <c r="CG28" s="136"/>
      <c r="CH28" s="136"/>
      <c r="CI28" s="132"/>
      <c r="CJ28" s="16"/>
      <c r="CK28" s="16"/>
      <c r="CL28" s="16"/>
      <c r="CM28" s="16"/>
      <c r="CN28" s="11"/>
      <c r="CO28" s="11"/>
    </row>
    <row r="29" spans="1:93" s="14" customFormat="1" ht="21.75" customHeight="1">
      <c r="A29" s="137"/>
      <c r="B29" s="138"/>
      <c r="C29" s="139"/>
      <c r="D29" s="130"/>
      <c r="E29" s="129"/>
      <c r="F29" s="138"/>
      <c r="G29" s="138"/>
      <c r="H29" s="130"/>
      <c r="I29" s="129"/>
      <c r="J29" s="138"/>
      <c r="K29" s="138"/>
      <c r="L29" s="130"/>
      <c r="M29" s="129"/>
      <c r="N29" s="140"/>
      <c r="O29" s="138"/>
      <c r="P29" s="131"/>
      <c r="Q29" s="132"/>
      <c r="R29" s="138"/>
      <c r="S29" s="140"/>
      <c r="T29" s="131"/>
      <c r="U29" s="129"/>
      <c r="V29" s="132"/>
      <c r="W29" s="132"/>
      <c r="X29" s="131"/>
      <c r="Y29" s="132"/>
      <c r="Z29" s="138"/>
      <c r="AA29" s="138"/>
      <c r="AB29" s="130"/>
      <c r="AC29" s="129"/>
      <c r="AD29" s="138"/>
      <c r="AE29" s="138"/>
      <c r="AF29" s="130"/>
      <c r="AG29" s="129"/>
      <c r="AH29" s="138"/>
      <c r="AI29" s="139"/>
      <c r="AJ29" s="130"/>
      <c r="AK29" s="129"/>
      <c r="AL29" s="138"/>
      <c r="AM29" s="138"/>
      <c r="AN29" s="130"/>
      <c r="AO29" s="129"/>
      <c r="AP29" s="138"/>
      <c r="AQ29" s="138"/>
      <c r="AR29" s="130"/>
      <c r="AS29" s="129"/>
      <c r="AT29" s="138"/>
      <c r="AU29" s="138"/>
      <c r="AV29" s="130"/>
      <c r="AW29" s="129"/>
      <c r="AX29" s="138"/>
      <c r="AY29" s="138"/>
      <c r="AZ29" s="131"/>
      <c r="BA29" s="129"/>
      <c r="BB29" s="133"/>
      <c r="BC29" s="133"/>
      <c r="BD29" s="133"/>
      <c r="BE29" s="133"/>
      <c r="BF29" s="141"/>
      <c r="BG29" s="141"/>
      <c r="BH29" s="135"/>
      <c r="BI29" s="134"/>
      <c r="BJ29" s="142"/>
      <c r="BK29" s="138"/>
      <c r="BL29" s="131"/>
      <c r="BM29" s="129"/>
      <c r="BN29" s="138"/>
      <c r="BO29" s="138"/>
      <c r="BP29" s="131"/>
      <c r="BQ29" s="129"/>
      <c r="BR29" s="138"/>
      <c r="BS29" s="138"/>
      <c r="BT29" s="131"/>
      <c r="BU29" s="129"/>
      <c r="BV29" s="143"/>
      <c r="BW29" s="138"/>
      <c r="BX29" s="129"/>
      <c r="BY29" s="138"/>
      <c r="BZ29" s="138"/>
      <c r="CA29" s="131"/>
      <c r="CB29" s="129"/>
      <c r="CC29" s="138"/>
      <c r="CD29" s="138"/>
      <c r="CE29" s="138"/>
      <c r="CF29" s="129"/>
      <c r="CG29" s="136"/>
      <c r="CH29" s="136"/>
      <c r="CI29" s="132"/>
      <c r="CJ29" s="16"/>
      <c r="CK29" s="16"/>
      <c r="CL29" s="16"/>
      <c r="CM29" s="16"/>
      <c r="CN29" s="11"/>
      <c r="CO29" s="11"/>
    </row>
    <row r="30" spans="1:93" s="14" customFormat="1" ht="21.75" customHeight="1">
      <c r="A30" s="137"/>
      <c r="B30" s="138"/>
      <c r="C30" s="139"/>
      <c r="D30" s="130"/>
      <c r="E30" s="129"/>
      <c r="F30" s="138"/>
      <c r="G30" s="138"/>
      <c r="H30" s="130"/>
      <c r="I30" s="129"/>
      <c r="J30" s="138"/>
      <c r="K30" s="138"/>
      <c r="L30" s="130"/>
      <c r="M30" s="129"/>
      <c r="N30" s="140"/>
      <c r="O30" s="138"/>
      <c r="P30" s="131"/>
      <c r="Q30" s="132"/>
      <c r="R30" s="138"/>
      <c r="S30" s="140"/>
      <c r="T30" s="131"/>
      <c r="U30" s="129"/>
      <c r="V30" s="132"/>
      <c r="W30" s="132"/>
      <c r="X30" s="131"/>
      <c r="Y30" s="132"/>
      <c r="Z30" s="138"/>
      <c r="AA30" s="138"/>
      <c r="AB30" s="130"/>
      <c r="AC30" s="129"/>
      <c r="AD30" s="138"/>
      <c r="AE30" s="138"/>
      <c r="AF30" s="130"/>
      <c r="AG30" s="129"/>
      <c r="AH30" s="138"/>
      <c r="AI30" s="139"/>
      <c r="AJ30" s="130"/>
      <c r="AK30" s="129"/>
      <c r="AL30" s="138"/>
      <c r="AM30" s="138"/>
      <c r="AN30" s="130"/>
      <c r="AO30" s="129"/>
      <c r="AP30" s="138"/>
      <c r="AQ30" s="138"/>
      <c r="AR30" s="130"/>
      <c r="AS30" s="129"/>
      <c r="AT30" s="138"/>
      <c r="AU30" s="138"/>
      <c r="AV30" s="130"/>
      <c r="AW30" s="129"/>
      <c r="AX30" s="138"/>
      <c r="AY30" s="138"/>
      <c r="AZ30" s="131"/>
      <c r="BA30" s="129"/>
      <c r="BB30" s="133"/>
      <c r="BC30" s="133"/>
      <c r="BD30" s="133"/>
      <c r="BE30" s="133"/>
      <c r="BF30" s="141"/>
      <c r="BG30" s="141"/>
      <c r="BH30" s="135"/>
      <c r="BI30" s="134"/>
      <c r="BJ30" s="142"/>
      <c r="BK30" s="138"/>
      <c r="BL30" s="131"/>
      <c r="BM30" s="129"/>
      <c r="BN30" s="138"/>
      <c r="BO30" s="138"/>
      <c r="BP30" s="131"/>
      <c r="BQ30" s="129"/>
      <c r="BR30" s="138"/>
      <c r="BS30" s="138"/>
      <c r="BT30" s="131"/>
      <c r="BU30" s="129"/>
      <c r="BV30" s="143"/>
      <c r="BW30" s="138"/>
      <c r="BX30" s="129"/>
      <c r="BY30" s="138"/>
      <c r="BZ30" s="138"/>
      <c r="CA30" s="131"/>
      <c r="CB30" s="129"/>
      <c r="CC30" s="138"/>
      <c r="CD30" s="138"/>
      <c r="CE30" s="138"/>
      <c r="CF30" s="129"/>
      <c r="CG30" s="136"/>
      <c r="CH30" s="136"/>
      <c r="CI30" s="132"/>
      <c r="CJ30" s="16"/>
      <c r="CK30" s="16"/>
      <c r="CL30" s="16"/>
      <c r="CM30" s="16"/>
      <c r="CN30" s="11"/>
      <c r="CO30" s="11"/>
    </row>
    <row r="31" spans="1:93" s="14" customFormat="1" ht="21.75" customHeight="1">
      <c r="A31" s="137"/>
      <c r="B31" s="138"/>
      <c r="C31" s="139"/>
      <c r="D31" s="130"/>
      <c r="E31" s="129"/>
      <c r="F31" s="138"/>
      <c r="G31" s="138"/>
      <c r="H31" s="130"/>
      <c r="I31" s="129"/>
      <c r="J31" s="138"/>
      <c r="K31" s="138"/>
      <c r="L31" s="130"/>
      <c r="M31" s="129"/>
      <c r="N31" s="140"/>
      <c r="O31" s="138"/>
      <c r="P31" s="131"/>
      <c r="Q31" s="132"/>
      <c r="R31" s="138"/>
      <c r="S31" s="140"/>
      <c r="T31" s="131"/>
      <c r="U31" s="129"/>
      <c r="V31" s="132"/>
      <c r="W31" s="132"/>
      <c r="X31" s="131"/>
      <c r="Y31" s="132"/>
      <c r="Z31" s="138"/>
      <c r="AA31" s="138"/>
      <c r="AB31" s="130"/>
      <c r="AC31" s="129"/>
      <c r="AD31" s="138"/>
      <c r="AE31" s="138"/>
      <c r="AF31" s="130"/>
      <c r="AG31" s="129"/>
      <c r="AH31" s="138"/>
      <c r="AI31" s="139"/>
      <c r="AJ31" s="130"/>
      <c r="AK31" s="129"/>
      <c r="AL31" s="138"/>
      <c r="AM31" s="138"/>
      <c r="AN31" s="130"/>
      <c r="AO31" s="129"/>
      <c r="AP31" s="138"/>
      <c r="AQ31" s="138"/>
      <c r="AR31" s="130"/>
      <c r="AS31" s="129"/>
      <c r="AT31" s="138"/>
      <c r="AU31" s="138"/>
      <c r="AV31" s="130"/>
      <c r="AW31" s="129"/>
      <c r="AX31" s="138"/>
      <c r="AY31" s="138"/>
      <c r="AZ31" s="131"/>
      <c r="BA31" s="129"/>
      <c r="BB31" s="133"/>
      <c r="BC31" s="133"/>
      <c r="BD31" s="133"/>
      <c r="BE31" s="133"/>
      <c r="BF31" s="141"/>
      <c r="BG31" s="141"/>
      <c r="BH31" s="135"/>
      <c r="BI31" s="134"/>
      <c r="BJ31" s="142"/>
      <c r="BK31" s="138"/>
      <c r="BL31" s="131"/>
      <c r="BM31" s="129"/>
      <c r="BN31" s="138"/>
      <c r="BO31" s="138"/>
      <c r="BP31" s="131"/>
      <c r="BQ31" s="129"/>
      <c r="BR31" s="138"/>
      <c r="BS31" s="138"/>
      <c r="BT31" s="131"/>
      <c r="BU31" s="129"/>
      <c r="BV31" s="143"/>
      <c r="BW31" s="138"/>
      <c r="BX31" s="129"/>
      <c r="BY31" s="138"/>
      <c r="BZ31" s="138"/>
      <c r="CA31" s="131"/>
      <c r="CB31" s="129"/>
      <c r="CC31" s="138"/>
      <c r="CD31" s="138"/>
      <c r="CE31" s="138"/>
      <c r="CF31" s="129"/>
      <c r="CG31" s="136"/>
      <c r="CH31" s="136"/>
      <c r="CI31" s="132"/>
      <c r="CJ31" s="16"/>
      <c r="CK31" s="16"/>
      <c r="CL31" s="16"/>
      <c r="CM31" s="16"/>
      <c r="CN31" s="11"/>
      <c r="CO31" s="11"/>
    </row>
    <row r="32" spans="1:93" s="14" customFormat="1" ht="21.75" customHeight="1">
      <c r="A32" s="137"/>
      <c r="B32" s="138"/>
      <c r="C32" s="139"/>
      <c r="D32" s="130"/>
      <c r="E32" s="129"/>
      <c r="F32" s="138"/>
      <c r="G32" s="138"/>
      <c r="H32" s="130"/>
      <c r="I32" s="129"/>
      <c r="J32" s="138"/>
      <c r="K32" s="138"/>
      <c r="L32" s="130"/>
      <c r="M32" s="129"/>
      <c r="N32" s="140"/>
      <c r="O32" s="138"/>
      <c r="P32" s="131"/>
      <c r="Q32" s="132"/>
      <c r="R32" s="138"/>
      <c r="S32" s="140"/>
      <c r="T32" s="131"/>
      <c r="U32" s="129"/>
      <c r="V32" s="132"/>
      <c r="W32" s="132"/>
      <c r="X32" s="131"/>
      <c r="Y32" s="132"/>
      <c r="Z32" s="138"/>
      <c r="AA32" s="138"/>
      <c r="AB32" s="130"/>
      <c r="AC32" s="129"/>
      <c r="AD32" s="138"/>
      <c r="AE32" s="138"/>
      <c r="AF32" s="130"/>
      <c r="AG32" s="129"/>
      <c r="AH32" s="138"/>
      <c r="AI32" s="139"/>
      <c r="AJ32" s="130"/>
      <c r="AK32" s="129"/>
      <c r="AL32" s="138"/>
      <c r="AM32" s="138"/>
      <c r="AN32" s="130"/>
      <c r="AO32" s="129"/>
      <c r="AP32" s="138"/>
      <c r="AQ32" s="138"/>
      <c r="AR32" s="130"/>
      <c r="AS32" s="129"/>
      <c r="AT32" s="138"/>
      <c r="AU32" s="138"/>
      <c r="AV32" s="130"/>
      <c r="AW32" s="129"/>
      <c r="AX32" s="138"/>
      <c r="AY32" s="138"/>
      <c r="AZ32" s="131"/>
      <c r="BA32" s="129"/>
      <c r="BB32" s="133"/>
      <c r="BC32" s="133"/>
      <c r="BD32" s="133"/>
      <c r="BE32" s="133"/>
      <c r="BF32" s="141"/>
      <c r="BG32" s="141"/>
      <c r="BH32" s="135"/>
      <c r="BI32" s="134"/>
      <c r="BJ32" s="142"/>
      <c r="BK32" s="138"/>
      <c r="BL32" s="131"/>
      <c r="BM32" s="129"/>
      <c r="BN32" s="138"/>
      <c r="BO32" s="138"/>
      <c r="BP32" s="131"/>
      <c r="BQ32" s="129"/>
      <c r="BR32" s="138"/>
      <c r="BS32" s="138"/>
      <c r="BT32" s="131"/>
      <c r="BU32" s="129"/>
      <c r="BV32" s="143"/>
      <c r="BW32" s="138"/>
      <c r="BX32" s="129"/>
      <c r="BY32" s="138"/>
      <c r="BZ32" s="138"/>
      <c r="CA32" s="131"/>
      <c r="CB32" s="129"/>
      <c r="CC32" s="138"/>
      <c r="CD32" s="138"/>
      <c r="CE32" s="138"/>
      <c r="CF32" s="129"/>
      <c r="CG32" s="136"/>
      <c r="CH32" s="136"/>
      <c r="CI32" s="132"/>
      <c r="CJ32" s="16"/>
      <c r="CK32" s="16"/>
      <c r="CL32" s="16"/>
      <c r="CM32" s="16"/>
      <c r="CN32" s="11"/>
      <c r="CO32" s="11"/>
    </row>
    <row r="33" spans="1:93" s="18" customFormat="1" ht="21.75" customHeight="1">
      <c r="A33" s="137"/>
      <c r="B33" s="138"/>
      <c r="C33" s="139"/>
      <c r="D33" s="130"/>
      <c r="E33" s="129"/>
      <c r="F33" s="138"/>
      <c r="G33" s="138"/>
      <c r="H33" s="130"/>
      <c r="I33" s="129"/>
      <c r="J33" s="138"/>
      <c r="K33" s="138"/>
      <c r="L33" s="130"/>
      <c r="M33" s="129"/>
      <c r="N33" s="140"/>
      <c r="O33" s="138"/>
      <c r="P33" s="131"/>
      <c r="Q33" s="132"/>
      <c r="R33" s="138"/>
      <c r="S33" s="140"/>
      <c r="T33" s="131"/>
      <c r="U33" s="129"/>
      <c r="V33" s="132"/>
      <c r="W33" s="132"/>
      <c r="X33" s="131"/>
      <c r="Y33" s="132"/>
      <c r="Z33" s="138"/>
      <c r="AA33" s="138"/>
      <c r="AB33" s="130"/>
      <c r="AC33" s="129"/>
      <c r="AD33" s="138"/>
      <c r="AE33" s="138"/>
      <c r="AF33" s="130"/>
      <c r="AG33" s="129"/>
      <c r="AH33" s="138"/>
      <c r="AI33" s="139"/>
      <c r="AJ33" s="130"/>
      <c r="AK33" s="129"/>
      <c r="AL33" s="138"/>
      <c r="AM33" s="138"/>
      <c r="AN33" s="130"/>
      <c r="AO33" s="129"/>
      <c r="AP33" s="138"/>
      <c r="AQ33" s="138"/>
      <c r="AR33" s="130"/>
      <c r="AS33" s="129"/>
      <c r="AT33" s="138"/>
      <c r="AU33" s="138"/>
      <c r="AV33" s="130"/>
      <c r="AW33" s="129"/>
      <c r="AX33" s="138"/>
      <c r="AY33" s="138"/>
      <c r="AZ33" s="131"/>
      <c r="BA33" s="129"/>
      <c r="BB33" s="133"/>
      <c r="BC33" s="133"/>
      <c r="BD33" s="133"/>
      <c r="BE33" s="133"/>
      <c r="BF33" s="141"/>
      <c r="BG33" s="141"/>
      <c r="BH33" s="135"/>
      <c r="BI33" s="134"/>
      <c r="BJ33" s="142"/>
      <c r="BK33" s="138"/>
      <c r="BL33" s="131"/>
      <c r="BM33" s="129"/>
      <c r="BN33" s="138"/>
      <c r="BO33" s="138"/>
      <c r="BP33" s="131"/>
      <c r="BQ33" s="129"/>
      <c r="BR33" s="138"/>
      <c r="BS33" s="138"/>
      <c r="BT33" s="131"/>
      <c r="BU33" s="129"/>
      <c r="BV33" s="143"/>
      <c r="BW33" s="138"/>
      <c r="BX33" s="129"/>
      <c r="BY33" s="138"/>
      <c r="BZ33" s="138"/>
      <c r="CA33" s="131"/>
      <c r="CB33" s="129"/>
      <c r="CC33" s="138"/>
      <c r="CD33" s="138"/>
      <c r="CE33" s="138"/>
      <c r="CF33" s="129"/>
      <c r="CG33" s="136"/>
      <c r="CH33" s="136"/>
      <c r="CI33" s="132"/>
      <c r="CJ33" s="16"/>
      <c r="CK33" s="16"/>
      <c r="CL33" s="16"/>
      <c r="CM33" s="16"/>
      <c r="CN33" s="11"/>
      <c r="CO33" s="11"/>
    </row>
    <row r="34" spans="1:93" s="14" customFormat="1" ht="21.75" customHeight="1">
      <c r="A34" s="145"/>
      <c r="B34" s="138"/>
      <c r="C34" s="139"/>
      <c r="D34" s="130"/>
      <c r="E34" s="129"/>
      <c r="F34" s="138"/>
      <c r="G34" s="138"/>
      <c r="H34" s="130"/>
      <c r="I34" s="129"/>
      <c r="J34" s="138"/>
      <c r="K34" s="138"/>
      <c r="L34" s="130"/>
      <c r="M34" s="129"/>
      <c r="N34" s="140"/>
      <c r="O34" s="138"/>
      <c r="P34" s="131"/>
      <c r="Q34" s="132"/>
      <c r="R34" s="138"/>
      <c r="S34" s="140"/>
      <c r="T34" s="131"/>
      <c r="U34" s="129"/>
      <c r="V34" s="132"/>
      <c r="W34" s="132"/>
      <c r="X34" s="131"/>
      <c r="Y34" s="132"/>
      <c r="Z34" s="138"/>
      <c r="AA34" s="138"/>
      <c r="AB34" s="130"/>
      <c r="AC34" s="129"/>
      <c r="AD34" s="138"/>
      <c r="AE34" s="138"/>
      <c r="AF34" s="130"/>
      <c r="AG34" s="129"/>
      <c r="AH34" s="138"/>
      <c r="AI34" s="139"/>
      <c r="AJ34" s="130"/>
      <c r="AK34" s="129"/>
      <c r="AL34" s="138"/>
      <c r="AM34" s="138"/>
      <c r="AN34" s="130"/>
      <c r="AO34" s="129"/>
      <c r="AP34" s="138"/>
      <c r="AQ34" s="138"/>
      <c r="AR34" s="130"/>
      <c r="AS34" s="129"/>
      <c r="AT34" s="138"/>
      <c r="AU34" s="138"/>
      <c r="AV34" s="130"/>
      <c r="AW34" s="129"/>
      <c r="AX34" s="138"/>
      <c r="AY34" s="138"/>
      <c r="AZ34" s="131"/>
      <c r="BA34" s="129"/>
      <c r="BB34" s="133"/>
      <c r="BC34" s="133"/>
      <c r="BD34" s="133"/>
      <c r="BE34" s="133"/>
      <c r="BF34" s="141"/>
      <c r="BG34" s="141"/>
      <c r="BH34" s="135"/>
      <c r="BI34" s="134"/>
      <c r="BJ34" s="142"/>
      <c r="BK34" s="138"/>
      <c r="BL34" s="131"/>
      <c r="BM34" s="129"/>
      <c r="BN34" s="138"/>
      <c r="BO34" s="138"/>
      <c r="BP34" s="131"/>
      <c r="BQ34" s="129"/>
      <c r="BR34" s="138"/>
      <c r="BS34" s="138"/>
      <c r="BT34" s="131"/>
      <c r="BU34" s="129"/>
      <c r="BV34" s="143"/>
      <c r="BW34" s="138"/>
      <c r="BX34" s="129"/>
      <c r="BY34" s="138"/>
      <c r="BZ34" s="138"/>
      <c r="CA34" s="131"/>
      <c r="CB34" s="129"/>
      <c r="CC34" s="138"/>
      <c r="CD34" s="138"/>
      <c r="CE34" s="138"/>
      <c r="CF34" s="129"/>
      <c r="CG34" s="136"/>
      <c r="CH34" s="136"/>
      <c r="CI34" s="132"/>
      <c r="CJ34" s="16"/>
      <c r="CK34" s="16"/>
      <c r="CL34" s="16"/>
      <c r="CM34" s="16"/>
      <c r="CN34" s="11"/>
      <c r="CO34" s="11"/>
    </row>
    <row r="35" spans="1:93" s="14" customFormat="1" ht="21.75" customHeight="1">
      <c r="A35" s="137"/>
      <c r="B35" s="138"/>
      <c r="C35" s="139"/>
      <c r="D35" s="130"/>
      <c r="E35" s="129"/>
      <c r="F35" s="138"/>
      <c r="G35" s="138"/>
      <c r="H35" s="130"/>
      <c r="I35" s="129"/>
      <c r="J35" s="138"/>
      <c r="K35" s="138"/>
      <c r="L35" s="130"/>
      <c r="M35" s="129"/>
      <c r="N35" s="140"/>
      <c r="O35" s="138"/>
      <c r="P35" s="131"/>
      <c r="Q35" s="132"/>
      <c r="R35" s="138"/>
      <c r="S35" s="140"/>
      <c r="T35" s="131"/>
      <c r="U35" s="129"/>
      <c r="V35" s="132"/>
      <c r="W35" s="132"/>
      <c r="X35" s="131"/>
      <c r="Y35" s="132"/>
      <c r="Z35" s="138"/>
      <c r="AA35" s="138"/>
      <c r="AB35" s="130"/>
      <c r="AC35" s="129"/>
      <c r="AD35" s="138"/>
      <c r="AE35" s="138"/>
      <c r="AF35" s="130"/>
      <c r="AG35" s="129"/>
      <c r="AH35" s="138"/>
      <c r="AI35" s="139"/>
      <c r="AJ35" s="130"/>
      <c r="AK35" s="129"/>
      <c r="AL35" s="138"/>
      <c r="AM35" s="138"/>
      <c r="AN35" s="130"/>
      <c r="AO35" s="129"/>
      <c r="AP35" s="138"/>
      <c r="AQ35" s="138"/>
      <c r="AR35" s="130"/>
      <c r="AS35" s="129"/>
      <c r="AT35" s="138"/>
      <c r="AU35" s="138"/>
      <c r="AV35" s="130"/>
      <c r="AW35" s="129"/>
      <c r="AX35" s="138"/>
      <c r="AY35" s="138"/>
      <c r="AZ35" s="131"/>
      <c r="BA35" s="129"/>
      <c r="BB35" s="133"/>
      <c r="BC35" s="133"/>
      <c r="BD35" s="133"/>
      <c r="BE35" s="133"/>
      <c r="BF35" s="141"/>
      <c r="BG35" s="141"/>
      <c r="BH35" s="135"/>
      <c r="BI35" s="134"/>
      <c r="BJ35" s="142"/>
      <c r="BK35" s="138"/>
      <c r="BL35" s="131"/>
      <c r="BM35" s="129"/>
      <c r="BN35" s="138"/>
      <c r="BO35" s="138"/>
      <c r="BP35" s="131"/>
      <c r="BQ35" s="129"/>
      <c r="BR35" s="138"/>
      <c r="BS35" s="138"/>
      <c r="BT35" s="131"/>
      <c r="BU35" s="129"/>
      <c r="BV35" s="143"/>
      <c r="BW35" s="138"/>
      <c r="BX35" s="129"/>
      <c r="BY35" s="138"/>
      <c r="BZ35" s="138"/>
      <c r="CA35" s="131"/>
      <c r="CB35" s="129"/>
      <c r="CC35" s="138"/>
      <c r="CD35" s="138"/>
      <c r="CE35" s="138"/>
      <c r="CF35" s="129"/>
      <c r="CG35" s="136"/>
      <c r="CH35" s="136"/>
      <c r="CI35" s="132"/>
      <c r="CJ35" s="16"/>
      <c r="CK35" s="16"/>
      <c r="CL35" s="16"/>
      <c r="CM35" s="16"/>
      <c r="CN35" s="11"/>
      <c r="CO35" s="11"/>
    </row>
    <row r="36" spans="1:93" s="14" customFormat="1" ht="21.75" customHeight="1">
      <c r="A36" s="137"/>
      <c r="B36" s="138"/>
      <c r="C36" s="139"/>
      <c r="D36" s="130"/>
      <c r="E36" s="129"/>
      <c r="F36" s="138"/>
      <c r="G36" s="138"/>
      <c r="H36" s="130"/>
      <c r="I36" s="129"/>
      <c r="J36" s="138"/>
      <c r="K36" s="138"/>
      <c r="L36" s="130"/>
      <c r="M36" s="129"/>
      <c r="N36" s="140"/>
      <c r="O36" s="138"/>
      <c r="P36" s="131"/>
      <c r="Q36" s="132"/>
      <c r="R36" s="138"/>
      <c r="S36" s="140"/>
      <c r="T36" s="131"/>
      <c r="U36" s="129"/>
      <c r="V36" s="132"/>
      <c r="W36" s="132"/>
      <c r="X36" s="131"/>
      <c r="Y36" s="132"/>
      <c r="Z36" s="138"/>
      <c r="AA36" s="138"/>
      <c r="AB36" s="130"/>
      <c r="AC36" s="129"/>
      <c r="AD36" s="138"/>
      <c r="AE36" s="138"/>
      <c r="AF36" s="130"/>
      <c r="AG36" s="129"/>
      <c r="AH36" s="138"/>
      <c r="AI36" s="139"/>
      <c r="AJ36" s="130"/>
      <c r="AK36" s="129"/>
      <c r="AL36" s="138"/>
      <c r="AM36" s="138"/>
      <c r="AN36" s="130"/>
      <c r="AO36" s="129"/>
      <c r="AP36" s="138"/>
      <c r="AQ36" s="138"/>
      <c r="AR36" s="130"/>
      <c r="AS36" s="129"/>
      <c r="AT36" s="138"/>
      <c r="AU36" s="138"/>
      <c r="AV36" s="130"/>
      <c r="AW36" s="129"/>
      <c r="AX36" s="138"/>
      <c r="AY36" s="138"/>
      <c r="AZ36" s="131"/>
      <c r="BA36" s="129"/>
      <c r="BB36" s="133"/>
      <c r="BC36" s="133"/>
      <c r="BD36" s="133"/>
      <c r="BE36" s="133"/>
      <c r="BF36" s="141"/>
      <c r="BG36" s="141"/>
      <c r="BH36" s="135"/>
      <c r="BI36" s="134"/>
      <c r="BJ36" s="142"/>
      <c r="BK36" s="138"/>
      <c r="BL36" s="131"/>
      <c r="BM36" s="129"/>
      <c r="BN36" s="138"/>
      <c r="BO36" s="138"/>
      <c r="BP36" s="131"/>
      <c r="BQ36" s="129"/>
      <c r="BR36" s="138"/>
      <c r="BS36" s="138"/>
      <c r="BT36" s="131"/>
      <c r="BU36" s="129"/>
      <c r="BV36" s="143"/>
      <c r="BW36" s="138"/>
      <c r="BX36" s="129"/>
      <c r="BY36" s="138"/>
      <c r="BZ36" s="138"/>
      <c r="CA36" s="131"/>
      <c r="CB36" s="129"/>
      <c r="CC36" s="138"/>
      <c r="CD36" s="138"/>
      <c r="CE36" s="138"/>
      <c r="CF36" s="129"/>
      <c r="CG36" s="136"/>
      <c r="CH36" s="136"/>
      <c r="CI36" s="132"/>
      <c r="CJ36" s="16"/>
      <c r="CK36" s="16"/>
      <c r="CL36" s="16"/>
      <c r="CM36" s="16"/>
      <c r="CN36" s="11"/>
      <c r="CO36" s="11"/>
    </row>
    <row r="37" spans="5:90" s="19" customFormat="1" ht="15.75"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BJ37" s="21"/>
      <c r="BK37" s="21"/>
      <c r="BL37" s="21"/>
      <c r="BM37" s="22"/>
      <c r="BU37" s="23"/>
      <c r="BV37" s="23"/>
      <c r="BW37" s="23"/>
      <c r="CK37" s="16"/>
      <c r="CL37" s="16"/>
    </row>
    <row r="38" spans="5:75" s="19" customFormat="1" ht="12.7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BJ38" s="21"/>
      <c r="BK38" s="21"/>
      <c r="BL38" s="21"/>
      <c r="BM38" s="22"/>
      <c r="BU38" s="23"/>
      <c r="BV38" s="23"/>
      <c r="BW38" s="23"/>
    </row>
    <row r="39" spans="5:75" s="19" customFormat="1" ht="12.7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J39" s="21"/>
      <c r="BK39" s="21"/>
      <c r="BL39" s="21"/>
      <c r="BM39" s="22"/>
      <c r="BU39" s="23"/>
      <c r="BV39" s="23"/>
      <c r="BW39" s="23"/>
    </row>
    <row r="40" spans="5:75" s="19" customFormat="1" ht="12.7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BM40" s="23"/>
      <c r="BU40" s="23"/>
      <c r="BV40" s="23"/>
      <c r="BW40" s="23"/>
    </row>
    <row r="41" spans="5:75" s="19" customFormat="1" ht="12.7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U41" s="23"/>
      <c r="BV41" s="23"/>
      <c r="BW41" s="23"/>
    </row>
    <row r="42" spans="5:17" s="19" customFormat="1" ht="12.7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5:17" s="19" customFormat="1" ht="12.75"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5:17" s="19" customFormat="1" ht="12.75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</sheetData>
  <sheetProtection/>
  <mergeCells count="137">
    <mergeCell ref="DT8:DT9"/>
    <mergeCell ref="DU8:DU9"/>
    <mergeCell ref="DM8:DN8"/>
    <mergeCell ref="DO8:DO9"/>
    <mergeCell ref="DP8:DP9"/>
    <mergeCell ref="DQ8:DQ9"/>
    <mergeCell ref="DR8:DR9"/>
    <mergeCell ref="DS8:DS9"/>
    <mergeCell ref="DD8:DD9"/>
    <mergeCell ref="DE8:DF8"/>
    <mergeCell ref="DG8:DG9"/>
    <mergeCell ref="DH8:DH9"/>
    <mergeCell ref="DI8:DJ8"/>
    <mergeCell ref="DL8:DL9"/>
    <mergeCell ref="CW8:CW9"/>
    <mergeCell ref="CX8:CY8"/>
    <mergeCell ref="CZ8:CZ9"/>
    <mergeCell ref="DA8:DA9"/>
    <mergeCell ref="DB8:DB9"/>
    <mergeCell ref="DC8:DC9"/>
    <mergeCell ref="CL8:CM8"/>
    <mergeCell ref="CN8:CO8"/>
    <mergeCell ref="CP8:CQ8"/>
    <mergeCell ref="CR8:CS8"/>
    <mergeCell ref="CT8:CU8"/>
    <mergeCell ref="CV8:CV9"/>
    <mergeCell ref="BT8:BT9"/>
    <mergeCell ref="BU8:BU9"/>
    <mergeCell ref="CA8:CA9"/>
    <mergeCell ref="CB8:CB9"/>
    <mergeCell ref="CJ8:CJ9"/>
    <mergeCell ref="CK8:CK9"/>
    <mergeCell ref="BV8:BV9"/>
    <mergeCell ref="BW8:BW9"/>
    <mergeCell ref="BX8:BX9"/>
    <mergeCell ref="BY8:BY9"/>
    <mergeCell ref="BC8:BC9"/>
    <mergeCell ref="BD8:BE8"/>
    <mergeCell ref="BJ8:BJ9"/>
    <mergeCell ref="BK8:BK9"/>
    <mergeCell ref="BP8:BP9"/>
    <mergeCell ref="BQ8:BQ9"/>
    <mergeCell ref="BL8:BM8"/>
    <mergeCell ref="BF8:BF9"/>
    <mergeCell ref="AS8:AT8"/>
    <mergeCell ref="AV8:AV9"/>
    <mergeCell ref="AW8:AX8"/>
    <mergeCell ref="AZ8:AZ9"/>
    <mergeCell ref="BA8:BA9"/>
    <mergeCell ref="BB8:BB9"/>
    <mergeCell ref="AU8:AU9"/>
    <mergeCell ref="AY8:AY9"/>
    <mergeCell ref="AJ8:AJ9"/>
    <mergeCell ref="AK8:AK9"/>
    <mergeCell ref="AL8:AM8"/>
    <mergeCell ref="AN8:AN9"/>
    <mergeCell ref="AO8:AO9"/>
    <mergeCell ref="AR8:AR9"/>
    <mergeCell ref="AP8:AP9"/>
    <mergeCell ref="Y6:AB7"/>
    <mergeCell ref="CH6:CI7"/>
    <mergeCell ref="DK7:DK9"/>
    <mergeCell ref="DL7:DO7"/>
    <mergeCell ref="T8:T9"/>
    <mergeCell ref="U8:U9"/>
    <mergeCell ref="W8:X8"/>
    <mergeCell ref="Y8:Y9"/>
    <mergeCell ref="AA8:AB8"/>
    <mergeCell ref="AC8:AC9"/>
    <mergeCell ref="CZ5:DB7"/>
    <mergeCell ref="DC5:DF7"/>
    <mergeCell ref="DG5:DJ7"/>
    <mergeCell ref="DK5:DO6"/>
    <mergeCell ref="DP5:DR7"/>
    <mergeCell ref="DS5:DU7"/>
    <mergeCell ref="BW5:BY7"/>
    <mergeCell ref="BZ5:CB7"/>
    <mergeCell ref="CC5:CE7"/>
    <mergeCell ref="CJ5:CM7"/>
    <mergeCell ref="CN5:CU7"/>
    <mergeCell ref="CV5:CY7"/>
    <mergeCell ref="AU5:AX7"/>
    <mergeCell ref="AY5:BA7"/>
    <mergeCell ref="BB5:BE7"/>
    <mergeCell ref="BN5:BP7"/>
    <mergeCell ref="BQ5:BS7"/>
    <mergeCell ref="BT5:BV7"/>
    <mergeCell ref="BF5:BI7"/>
    <mergeCell ref="BJ5:BM7"/>
    <mergeCell ref="B1:W1"/>
    <mergeCell ref="DO1:DU1"/>
    <mergeCell ref="B2:W2"/>
    <mergeCell ref="R5:T7"/>
    <mergeCell ref="U5:X7"/>
    <mergeCell ref="Y5:AB5"/>
    <mergeCell ref="AC5:AF7"/>
    <mergeCell ref="AG5:AI7"/>
    <mergeCell ref="AJ5:AM7"/>
    <mergeCell ref="AN5:AP7"/>
    <mergeCell ref="BZ8:BZ9"/>
    <mergeCell ref="CC8:CC9"/>
    <mergeCell ref="CD8:CD9"/>
    <mergeCell ref="CE8:CE9"/>
    <mergeCell ref="BG8:BG9"/>
    <mergeCell ref="BH8:BI8"/>
    <mergeCell ref="BN8:BN9"/>
    <mergeCell ref="BO8:BO9"/>
    <mergeCell ref="BR8:BR9"/>
    <mergeCell ref="BS8:BS9"/>
    <mergeCell ref="R8:R9"/>
    <mergeCell ref="S8:S9"/>
    <mergeCell ref="AH8:AH9"/>
    <mergeCell ref="AI8:AI9"/>
    <mergeCell ref="V8:V9"/>
    <mergeCell ref="Z8:Z9"/>
    <mergeCell ref="AE8:AF8"/>
    <mergeCell ref="AG8:AG9"/>
    <mergeCell ref="AQ5:AT7"/>
    <mergeCell ref="AQ8:AQ9"/>
    <mergeCell ref="AD8:AD9"/>
    <mergeCell ref="G8:G9"/>
    <mergeCell ref="H8:I8"/>
    <mergeCell ref="J8:J9"/>
    <mergeCell ref="L8:M8"/>
    <mergeCell ref="N8:N9"/>
    <mergeCell ref="O8:O9"/>
    <mergeCell ref="P8:Q8"/>
    <mergeCell ref="A5:A9"/>
    <mergeCell ref="B5:E7"/>
    <mergeCell ref="F5:I7"/>
    <mergeCell ref="J5:M7"/>
    <mergeCell ref="N5:Q7"/>
    <mergeCell ref="B8:B9"/>
    <mergeCell ref="C8:C9"/>
    <mergeCell ref="K8:K9"/>
    <mergeCell ref="D8:E8"/>
    <mergeCell ref="F8:F9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Stat_inet</cp:lastModifiedBy>
  <cp:lastPrinted>2017-11-29T12:20:11Z</cp:lastPrinted>
  <dcterms:created xsi:type="dcterms:W3CDTF">2017-11-17T08:56:41Z</dcterms:created>
  <dcterms:modified xsi:type="dcterms:W3CDTF">2018-01-22T09:48:28Z</dcterms:modified>
  <cp:category/>
  <cp:version/>
  <cp:contentType/>
  <cp:contentStatus/>
</cp:coreProperties>
</file>