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7605" tabRatio="573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_xlnm.Print_Titles" localSheetId="5">'6'!$A:$A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'2'!$B$1:$F$21</definedName>
    <definedName name="_xlnm.Print_Area" localSheetId="2">'3'!$A$1:$E$25</definedName>
    <definedName name="_xlnm.Print_Area" localSheetId="3">'4'!$A$1:$E$15</definedName>
    <definedName name="_xlnm.Print_Area" localSheetId="4">'5'!$A$1:$E$29</definedName>
    <definedName name="_xlnm.Print_Area" localSheetId="5">'6'!$A$1:$DT$23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<sst xmlns="http://schemas.openxmlformats.org/spreadsheetml/2006/main" count="265" uniqueCount="171">
  <si>
    <t>Показник</t>
  </si>
  <si>
    <t>2017 р.</t>
  </si>
  <si>
    <t>зміна значення</t>
  </si>
  <si>
    <t>%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</si>
  <si>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</si>
  <si>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</si>
  <si>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</si>
  <si>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</si>
  <si>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</si>
  <si>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</si>
  <si>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Кількість вакансій, одиниць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</si>
  <si>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</si>
  <si>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</si>
  <si>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</si>
  <si>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</si>
  <si>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</si>
  <si>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</si>
  <si>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</si>
  <si>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</si>
  <si>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</si>
  <si>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</si>
  <si>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</si>
  <si>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</si>
  <si>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</si>
  <si>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</si>
  <si>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</si>
  <si>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</si>
  <si>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</si>
  <si>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</si>
  <si>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</si>
  <si>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</si>
  <si>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</si>
  <si>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</si>
  <si>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</si>
  <si>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</si>
  <si>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</si>
  <si>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</si>
  <si>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</si>
  <si>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</si>
  <si>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</si>
  <si>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</si>
  <si>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</si>
  <si>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</si>
  <si>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особи</t>
  </si>
  <si>
    <t>Зміна значення</t>
  </si>
  <si>
    <t xml:space="preserve"> +(-)</t>
  </si>
  <si>
    <t>+ (-)</t>
  </si>
  <si>
    <t>2017 рік</t>
  </si>
  <si>
    <t>Вижницький</t>
  </si>
  <si>
    <t>Герцаївський</t>
  </si>
  <si>
    <t>Глибоцький</t>
  </si>
  <si>
    <t>Заставнівський</t>
  </si>
  <si>
    <t>Кельменецький</t>
  </si>
  <si>
    <t>Кіцманський</t>
  </si>
  <si>
    <t>Путильський</t>
  </si>
  <si>
    <t>Сокирянський</t>
  </si>
  <si>
    <t>Сторожинецький</t>
  </si>
  <si>
    <t>Хотинський</t>
  </si>
  <si>
    <t>м.Новодністровськ</t>
  </si>
  <si>
    <t>Чернівецька область</t>
  </si>
  <si>
    <t>Чернівецька область - всього</t>
  </si>
  <si>
    <t>Мали статус безробітного, особи</t>
  </si>
  <si>
    <t>Отримали роботу (у т.ч. до набуття статусу безробітного),  особи</t>
  </si>
  <si>
    <t>з них працевлаштовано до набуття статусу,                                    особи</t>
  </si>
  <si>
    <t>Працевлаштовано шляхом одноразової виплати допомоги по безробіттю, особи</t>
  </si>
  <si>
    <t xml:space="preserve"> + (-)                           особи</t>
  </si>
  <si>
    <t>Проходили професійне навчання безробітні, особи</t>
  </si>
  <si>
    <t xml:space="preserve">  з них в ЦПТО,  особи</t>
  </si>
  <si>
    <t>Всього отримали ваучер на навчання,  особи</t>
  </si>
  <si>
    <t>Брали участь у громадських та інших роботах тимчасового характеру,  особи</t>
  </si>
  <si>
    <t>Кількість роботодавців, які надали інформацію          про вакансії, одиниць</t>
  </si>
  <si>
    <t>Отримували допомогу по безробіттю,                                                            особи</t>
  </si>
  <si>
    <t>Кількість вакансій по формі 3-ПН, одиниць</t>
  </si>
  <si>
    <t>Інформація про вакансії, отримані з інших джерел,  одиниць</t>
  </si>
  <si>
    <t>Надання послуг державною службою зайнятості</t>
  </si>
  <si>
    <t>Продовження</t>
  </si>
  <si>
    <t>Економічна активність населення по Чернівецькій області</t>
  </si>
  <si>
    <t>(за матеріалами вибіркових обстежень населення з питань економічної активності)</t>
  </si>
  <si>
    <t>Джерело інформації: Державна служба статистики України</t>
  </si>
  <si>
    <t>2010 р.</t>
  </si>
  <si>
    <t>2011р.</t>
  </si>
  <si>
    <t>2012р.</t>
  </si>
  <si>
    <t>2013 р.</t>
  </si>
  <si>
    <t>2014р.</t>
  </si>
  <si>
    <t>2015р.</t>
  </si>
  <si>
    <t>2016р.</t>
  </si>
  <si>
    <t>в середньому за період</t>
  </si>
  <si>
    <t>Рівень економічної активності населення, (%)</t>
  </si>
  <si>
    <t>Населення, зайняте економічною діяльністю, (тис. осіб)</t>
  </si>
  <si>
    <t>Рівень зайнятості населення, (%)</t>
  </si>
  <si>
    <t>Безробітне населення (за методологією МОП), (тис. осіб)</t>
  </si>
  <si>
    <t>Рівень безробіття населення (за методологією МОП), (%)</t>
  </si>
  <si>
    <t>Чернівецька філія</t>
  </si>
  <si>
    <t>2017р.</t>
  </si>
  <si>
    <t>2018р.</t>
  </si>
  <si>
    <t>2018 р.</t>
  </si>
  <si>
    <t>2018 рік</t>
  </si>
  <si>
    <t>Новоселицька філія</t>
  </si>
  <si>
    <t>в 4 р.б.</t>
  </si>
  <si>
    <t>в 36 р.б.</t>
  </si>
  <si>
    <t xml:space="preserve">в 3,3 р.б. </t>
  </si>
  <si>
    <t xml:space="preserve">в 5,5 р.б. 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</si>
  <si>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</si>
  <si>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</si>
  <si>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</si>
  <si>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Працевлаштовано до набуття статусу  безробітного, осіб</t>
  </si>
  <si>
    <t>Питова вага працевлаштованих до набуття статусу безробітного,%</t>
  </si>
  <si>
    <t>Чисельність працевлаштованих безробітних за направленням СЗ, осіб</t>
  </si>
  <si>
    <t>у т.ч.</t>
  </si>
  <si>
    <t xml:space="preserve"> Працевлаштовано                         з компенсацією витрат роботодавцю єдиного внеску, осіб</t>
  </si>
  <si>
    <t>рівень                         працевлаштування, %</t>
  </si>
  <si>
    <t>Чисельність безробітних,                                   які проходили профнавчання,                                осіб</t>
  </si>
  <si>
    <t>Кількість виданих ваучерів</t>
  </si>
  <si>
    <t>Чисельність безробітних,                                   які проходили навчання в ЦПТО,                                                осіб</t>
  </si>
  <si>
    <t>рівень працевлаштування після закінчення навчання в ЦПТО, %</t>
  </si>
  <si>
    <t>Чисельність  осіб, які брали участь у громадських  та інших роботах тимчасового характеру</t>
  </si>
  <si>
    <t>з них безробітні</t>
  </si>
  <si>
    <t>Чисельність осіб, які отримували допомогу по безробіттю, осіб</t>
  </si>
  <si>
    <t>Середній розмір допомоги по безробіттю , грн.</t>
  </si>
  <si>
    <t>Середня тривалість отримання допомоги по безробіттю, днів</t>
  </si>
  <si>
    <t>Середня тривалість пошуку роботи, дні</t>
  </si>
  <si>
    <t xml:space="preserve">Питома вага безробітних,  знятих з реєстрації без працевлаштування                         </t>
  </si>
  <si>
    <t>Кількість роботодавців, які надали інформацію про вакансії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</si>
  <si>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</si>
  <si>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</si>
  <si>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періоду, одиниць</t>
  </si>
  <si>
    <t>Кількість претендентів на 1 вакансію, осіб</t>
  </si>
  <si>
    <t>шляхом виплати одноразової допомоги по безробіттю, осіб</t>
  </si>
  <si>
    <t>Працевлаштування безробітних (в т.ч. самос, за направ, ЦПХ)</t>
  </si>
  <si>
    <t>у порівнянні з минулим роком</t>
  </si>
  <si>
    <t>різ-ниця</t>
  </si>
  <si>
    <t>Усього</t>
  </si>
  <si>
    <t xml:space="preserve">з них,                                     зареєстровані у звітному періоді </t>
  </si>
  <si>
    <t>за формою 3-ПН</t>
  </si>
  <si>
    <t>з інших джерел</t>
  </si>
  <si>
    <t xml:space="preserve"> + (-)</t>
  </si>
  <si>
    <t>Діяльність Чернівецької обласної служби зайнятості</t>
  </si>
  <si>
    <t>Економічно неактивне населення, (тис.осіб)</t>
  </si>
  <si>
    <t>Економічно активне населення, (тис.осіб)</t>
  </si>
  <si>
    <t>Питома вага довготривалого безробіття</t>
  </si>
  <si>
    <t>Працевлаштовано з компенсацією витрат роботодавцю єдиного внеску, особи</t>
  </si>
  <si>
    <t>І квартал 2018 року</t>
  </si>
  <si>
    <t>- 3 особи</t>
  </si>
  <si>
    <t>І квартал 2017 року</t>
  </si>
  <si>
    <t>Інформація щодо запланованого масового вивільнення працівників  за січень-липень 2017-2018 р.р.</t>
  </si>
  <si>
    <t>Інформація щодо запланованого масового вивільнення працівників                                                                                             за січень - липень 2017-2018 р.р.</t>
  </si>
  <si>
    <t>Інформація щодо запланованого масового вивільнення працівників                                                                                             за  січень-липень 2017-2018 р.р</t>
  </si>
  <si>
    <t>у січні-липні 2017 - 2018 рр.</t>
  </si>
  <si>
    <t>Назва філій   ЧОЦЗ</t>
  </si>
  <si>
    <t>Рівень укомплектування вакансій,%</t>
  </si>
  <si>
    <t xml:space="preserve"> Вижницька </t>
  </si>
  <si>
    <t xml:space="preserve"> Герцаївська </t>
  </si>
  <si>
    <t xml:space="preserve"> Глибоцька </t>
  </si>
  <si>
    <t xml:space="preserve"> Заставнівська</t>
  </si>
  <si>
    <t xml:space="preserve"> Кельменецька </t>
  </si>
  <si>
    <t xml:space="preserve"> Кіцманська </t>
  </si>
  <si>
    <t xml:space="preserve"> Новоселицька </t>
  </si>
  <si>
    <t xml:space="preserve"> Путильська </t>
  </si>
  <si>
    <t xml:space="preserve"> Сокирянська</t>
  </si>
  <si>
    <t xml:space="preserve"> Сторожинецька</t>
  </si>
  <si>
    <t xml:space="preserve"> Хотинська </t>
  </si>
  <si>
    <t xml:space="preserve"> Чернiвецька </t>
  </si>
  <si>
    <t xml:space="preserve"> Новоднiстровська </t>
  </si>
  <si>
    <r>
      <t xml:space="preserve">Середня тривалість пошуку роботи </t>
    </r>
    <r>
      <rPr>
        <b/>
        <i/>
        <sz val="10"/>
        <rFont val="Times New Roman"/>
        <family val="1"/>
      </rPr>
      <t>(без урахування  терміну проходження профнавчання)</t>
    </r>
    <r>
      <rPr>
        <sz val="10"/>
        <rFont val="Times New Roman"/>
        <family val="1"/>
      </rPr>
      <t>, дні</t>
    </r>
  </si>
  <si>
    <t>рівень працевлаштування після закінчення профнавчання, %</t>
  </si>
  <si>
    <t>за  січень-липень 2017-2018р.р</t>
  </si>
  <si>
    <t>Станом на 1 серпня 2018 року</t>
  </si>
  <si>
    <t>7,0 в.п.</t>
  </si>
  <si>
    <t>Середній розмір допомоги по безробіттю,                                      у липні, грн.</t>
  </si>
  <si>
    <t>564 грн.</t>
  </si>
  <si>
    <t>763 грн.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</si>
</sst>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_-* ###,0&quot;.&quot;00_р_._-;\-* ###,0&quot;.&quot;00_р_._-;_-* &quot;-&quot;??_р_._-;_-@_-"/>
    <numFmt numFmtId="176" formatCode="_(* ###,0&quot;.&quot;00_);_(* \(###,0&quot;.&quot;00\);_(* &quot;-&quot;??_);_(@_)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b/>
      <i/>
      <sz val="16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u val="single"/>
      <sz val="11"/>
      <color indexed="25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double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3" fillId="14" borderId="0" applyNumberFormat="0" applyBorder="0" applyAlignment="0" applyProtection="0"/>
    <xf numFmtId="0" fontId="43" fillId="3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43" fillId="23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24" borderId="0" applyNumberFormat="0" applyBorder="0" applyAlignment="0" applyProtection="0"/>
    <xf numFmtId="0" fontId="52" fillId="35" borderId="0" applyNumberFormat="0" applyBorder="0" applyAlignment="0" applyProtection="0"/>
    <xf numFmtId="0" fontId="46" fillId="15" borderId="1" applyNumberFormat="0" applyAlignment="0" applyProtection="0"/>
    <xf numFmtId="0" fontId="50" fillId="32" borderId="2" applyNumberFormat="0" applyAlignment="0" applyProtection="0"/>
    <xf numFmtId="0" fontId="53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4" fillId="3" borderId="1" applyNumberFormat="0" applyAlignment="0" applyProtection="0"/>
    <xf numFmtId="0" fontId="54" fillId="0" borderId="6" applyNumberFormat="0" applyFill="0" applyAlignment="0" applyProtection="0"/>
    <xf numFmtId="0" fontId="51" fillId="16" borderId="0" applyNumberFormat="0" applyBorder="0" applyAlignment="0" applyProtection="0"/>
    <xf numFmtId="0" fontId="1" fillId="5" borderId="7" applyNumberFormat="0" applyFont="0" applyAlignment="0" applyProtection="0"/>
    <xf numFmtId="0" fontId="45" fillId="15" borderId="8" applyNumberFormat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9" applyNumberFormat="0" applyAlignment="0" applyProtection="0"/>
    <xf numFmtId="0" fontId="72" fillId="43" borderId="10" applyNumberFormat="0" applyAlignment="0" applyProtection="0"/>
    <xf numFmtId="0" fontId="73" fillId="43" borderId="9" applyNumberFormat="0" applyAlignment="0" applyProtection="0"/>
    <xf numFmtId="0" fontId="7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11" applyNumberFormat="0" applyFill="0" applyAlignment="0" applyProtection="0"/>
    <xf numFmtId="0" fontId="76" fillId="0" borderId="12" applyNumberFormat="0" applyFill="0" applyAlignment="0" applyProtection="0"/>
    <xf numFmtId="0" fontId="77" fillId="0" borderId="13" applyNumberFormat="0" applyFill="0" applyAlignment="0" applyProtection="0"/>
    <xf numFmtId="0" fontId="77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78" fillId="0" borderId="14" applyNumberFormat="0" applyFill="0" applyAlignment="0" applyProtection="0"/>
    <xf numFmtId="0" fontId="79" fillId="44" borderId="15" applyNumberFormat="0" applyAlignment="0" applyProtection="0"/>
    <xf numFmtId="0" fontId="80" fillId="0" borderId="0" applyNumberFormat="0" applyFill="0" applyBorder="0" applyAlignment="0" applyProtection="0"/>
    <xf numFmtId="0" fontId="81" fillId="45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83" fillId="0" borderId="0" applyNumberFormat="0" applyFill="0" applyBorder="0" applyAlignment="0" applyProtection="0"/>
    <xf numFmtId="0" fontId="84" fillId="46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86" fillId="0" borderId="17" applyNumberFormat="0" applyFill="0" applyAlignment="0" applyProtection="0"/>
    <xf numFmtId="0" fontId="38" fillId="0" borderId="0">
      <alignment/>
      <protection/>
    </xf>
    <xf numFmtId="0" fontId="87" fillId="0" borderId="0" applyNumberFormat="0" applyFill="0" applyBorder="0" applyAlignment="0" applyProtection="0"/>
    <xf numFmtId="169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88" fillId="48" borderId="0" applyNumberFormat="0" applyBorder="0" applyAlignment="0" applyProtection="0"/>
  </cellStyleXfs>
  <cellXfs count="343">
    <xf numFmtId="0" fontId="0" fillId="0" borderId="0" xfId="0" applyFont="1" applyAlignment="1">
      <alignment/>
    </xf>
    <xf numFmtId="0" fontId="2" fillId="0" borderId="0" xfId="98">
      <alignment/>
      <protection/>
    </xf>
    <xf numFmtId="0" fontId="2" fillId="49" borderId="0" xfId="98" applyFill="1">
      <alignment/>
      <protection/>
    </xf>
    <xf numFmtId="0" fontId="7" fillId="0" borderId="0" xfId="98" applyFont="1" applyAlignment="1">
      <alignment vertical="center"/>
      <protection/>
    </xf>
    <xf numFmtId="0" fontId="2" fillId="0" borderId="0" xfId="98" applyFont="1" applyAlignment="1">
      <alignment horizontal="left" vertical="center"/>
      <protection/>
    </xf>
    <xf numFmtId="0" fontId="2" fillId="0" borderId="0" xfId="98" applyAlignment="1">
      <alignment horizontal="center" vertical="center"/>
      <protection/>
    </xf>
    <xf numFmtId="0" fontId="2" fillId="0" borderId="0" xfId="98" applyFill="1">
      <alignment/>
      <protection/>
    </xf>
    <xf numFmtId="3" fontId="2" fillId="0" borderId="0" xfId="98" applyNumberFormat="1">
      <alignment/>
      <protection/>
    </xf>
    <xf numFmtId="0" fontId="2" fillId="50" borderId="0" xfId="98" applyFill="1">
      <alignment/>
      <protection/>
    </xf>
    <xf numFmtId="0" fontId="8" fillId="0" borderId="0" xfId="98" applyFont="1">
      <alignment/>
      <protection/>
    </xf>
    <xf numFmtId="0" fontId="2" fillId="0" borderId="0" xfId="98" applyBorder="1">
      <alignment/>
      <protection/>
    </xf>
    <xf numFmtId="1" fontId="2" fillId="0" borderId="0" xfId="101" applyNumberFormat="1" applyFont="1" applyFill="1" applyProtection="1">
      <alignment/>
      <protection locked="0"/>
    </xf>
    <xf numFmtId="1" fontId="2" fillId="0" borderId="0" xfId="101" applyNumberFormat="1" applyFont="1" applyFill="1" applyBorder="1" applyProtection="1">
      <alignment/>
      <protection locked="0"/>
    </xf>
    <xf numFmtId="1" fontId="15" fillId="0" borderId="0" xfId="101" applyNumberFormat="1" applyFont="1" applyFill="1" applyProtection="1">
      <alignment/>
      <protection locked="0"/>
    </xf>
    <xf numFmtId="1" fontId="12" fillId="0" borderId="0" xfId="101" applyNumberFormat="1" applyFont="1" applyFill="1" applyAlignment="1" applyProtection="1">
      <alignment vertical="center"/>
      <protection locked="0"/>
    </xf>
    <xf numFmtId="1" fontId="2" fillId="0" borderId="0" xfId="101" applyNumberFormat="1" applyFont="1" applyFill="1" applyBorder="1" applyAlignment="1" applyProtection="1">
      <alignment vertical="center"/>
      <protection locked="0"/>
    </xf>
    <xf numFmtId="1" fontId="12" fillId="0" borderId="0" xfId="101" applyNumberFormat="1" applyFont="1" applyFill="1" applyBorder="1" applyAlignment="1" applyProtection="1">
      <alignment horizontal="center" vertical="center"/>
      <protection locked="0"/>
    </xf>
    <xf numFmtId="1" fontId="20" fillId="0" borderId="0" xfId="101" applyNumberFormat="1" applyFont="1" applyFill="1" applyBorder="1" applyProtection="1">
      <alignment/>
      <protection locked="0"/>
    </xf>
    <xf numFmtId="173" fontId="20" fillId="0" borderId="0" xfId="101" applyNumberFormat="1" applyFont="1" applyFill="1" applyBorder="1" applyProtection="1">
      <alignment/>
      <protection locked="0"/>
    </xf>
    <xf numFmtId="1" fontId="21" fillId="0" borderId="0" xfId="101" applyNumberFormat="1" applyFont="1" applyFill="1" applyBorder="1" applyProtection="1">
      <alignment/>
      <protection locked="0"/>
    </xf>
    <xf numFmtId="3" fontId="21" fillId="0" borderId="0" xfId="101" applyNumberFormat="1" applyFont="1" applyFill="1" applyBorder="1" applyProtection="1">
      <alignment/>
      <protection locked="0"/>
    </xf>
    <xf numFmtId="3" fontId="20" fillId="0" borderId="0" xfId="101" applyNumberFormat="1" applyFont="1" applyFill="1" applyBorder="1" applyProtection="1">
      <alignment/>
      <protection locked="0"/>
    </xf>
    <xf numFmtId="0" fontId="5" fillId="0" borderId="18" xfId="99" applyFont="1" applyFill="1" applyBorder="1" applyAlignment="1">
      <alignment horizontal="center" vertical="center"/>
      <protection/>
    </xf>
    <xf numFmtId="0" fontId="24" fillId="0" borderId="0" xfId="107" applyFont="1" applyFill="1">
      <alignment/>
      <protection/>
    </xf>
    <xf numFmtId="0" fontId="26" fillId="0" borderId="0" xfId="107" applyFont="1" applyFill="1" applyBorder="1" applyAlignment="1">
      <alignment horizontal="center"/>
      <protection/>
    </xf>
    <xf numFmtId="0" fontId="26" fillId="0" borderId="0" xfId="107" applyFont="1" applyFill="1">
      <alignment/>
      <protection/>
    </xf>
    <xf numFmtId="0" fontId="28" fillId="0" borderId="0" xfId="107" applyFont="1" applyFill="1" applyAlignment="1">
      <alignment vertical="center"/>
      <protection/>
    </xf>
    <xf numFmtId="1" fontId="29" fillId="0" borderId="0" xfId="107" applyNumberFormat="1" applyFont="1" applyFill="1">
      <alignment/>
      <protection/>
    </xf>
    <xf numFmtId="0" fontId="29" fillId="0" borderId="0" xfId="107" applyFont="1" applyFill="1">
      <alignment/>
      <protection/>
    </xf>
    <xf numFmtId="0" fontId="28" fillId="0" borderId="0" xfId="107" applyFont="1" applyFill="1" applyAlignment="1">
      <alignment vertical="center" wrapText="1"/>
      <protection/>
    </xf>
    <xf numFmtId="0" fontId="29" fillId="0" borderId="0" xfId="107" applyFont="1" applyFill="1" applyAlignment="1">
      <alignment vertical="center"/>
      <protection/>
    </xf>
    <xf numFmtId="0" fontId="29" fillId="0" borderId="0" xfId="107" applyFont="1" applyFill="1" applyAlignment="1">
      <alignment horizontal="center"/>
      <protection/>
    </xf>
    <xf numFmtId="0" fontId="29" fillId="0" borderId="0" xfId="107" applyFont="1" applyFill="1" applyAlignment="1">
      <alignment wrapText="1"/>
      <protection/>
    </xf>
    <xf numFmtId="0" fontId="26" fillId="0" borderId="0" xfId="107" applyFont="1" applyFill="1" applyAlignment="1">
      <alignment vertical="center"/>
      <protection/>
    </xf>
    <xf numFmtId="3" fontId="33" fillId="0" borderId="0" xfId="107" applyNumberFormat="1" applyFont="1" applyFill="1" applyAlignment="1">
      <alignment horizontal="center" vertical="center"/>
      <protection/>
    </xf>
    <xf numFmtId="3" fontId="29" fillId="0" borderId="0" xfId="107" applyNumberFormat="1" applyFont="1" applyFill="1">
      <alignment/>
      <protection/>
    </xf>
    <xf numFmtId="173" fontId="29" fillId="0" borderId="0" xfId="107" applyNumberFormat="1" applyFont="1" applyFill="1">
      <alignment/>
      <protection/>
    </xf>
    <xf numFmtId="0" fontId="5" fillId="0" borderId="18" xfId="99" applyFont="1" applyFill="1" applyBorder="1" applyAlignment="1">
      <alignment horizontal="center" vertical="top" wrapText="1"/>
      <protection/>
    </xf>
    <xf numFmtId="0" fontId="3" fillId="0" borderId="18" xfId="99" applyFont="1" applyFill="1" applyBorder="1" applyAlignment="1">
      <alignment horizontal="left" vertical="center" wrapText="1"/>
      <protection/>
    </xf>
    <xf numFmtId="0" fontId="3" fillId="0" borderId="19" xfId="99" applyFont="1" applyFill="1" applyBorder="1" applyAlignment="1">
      <alignment horizontal="left" vertical="center" wrapText="1"/>
      <protection/>
    </xf>
    <xf numFmtId="0" fontId="9" fillId="0" borderId="18" xfId="99" applyFont="1" applyFill="1" applyBorder="1" applyAlignment="1">
      <alignment horizontal="left" vertical="center" wrapText="1"/>
      <protection/>
    </xf>
    <xf numFmtId="0" fontId="9" fillId="0" borderId="19" xfId="99" applyFont="1" applyFill="1" applyBorder="1" applyAlignment="1">
      <alignment horizontal="left" vertical="center" wrapText="1"/>
      <protection/>
    </xf>
    <xf numFmtId="0" fontId="2" fillId="0" borderId="0" xfId="104" applyFont="1" applyAlignment="1">
      <alignment vertical="top"/>
      <protection/>
    </xf>
    <xf numFmtId="0" fontId="37" fillId="0" borderId="0" xfId="97" applyFont="1" applyAlignment="1">
      <alignment vertical="top"/>
      <protection/>
    </xf>
    <xf numFmtId="0" fontId="2" fillId="0" borderId="0" xfId="104" applyFont="1" applyFill="1" applyAlignment="1">
      <alignment vertical="top"/>
      <protection/>
    </xf>
    <xf numFmtId="0" fontId="34" fillId="0" borderId="0" xfId="104" applyFont="1" applyFill="1" applyAlignment="1">
      <alignment horizontal="center" vertical="top" wrapText="1"/>
      <protection/>
    </xf>
    <xf numFmtId="0" fontId="37" fillId="0" borderId="0" xfId="104" applyFont="1" applyFill="1" applyAlignment="1">
      <alignment horizontal="right" vertical="center"/>
      <protection/>
    </xf>
    <xf numFmtId="0" fontId="35" fillId="0" borderId="0" xfId="104" applyFont="1" applyFill="1" applyAlignment="1">
      <alignment horizontal="center" vertical="top" wrapText="1"/>
      <protection/>
    </xf>
    <xf numFmtId="0" fontId="35" fillId="0" borderId="18" xfId="104" applyFont="1" applyBorder="1" applyAlignment="1">
      <alignment horizontal="center" vertical="center" wrapText="1"/>
      <protection/>
    </xf>
    <xf numFmtId="0" fontId="4" fillId="0" borderId="18" xfId="104" applyFont="1" applyFill="1" applyBorder="1" applyAlignment="1">
      <alignment horizontal="center" vertical="center" wrapText="1"/>
      <protection/>
    </xf>
    <xf numFmtId="0" fontId="12" fillId="0" borderId="0" xfId="104" applyFont="1" applyAlignment="1">
      <alignment horizontal="center" vertical="center"/>
      <protection/>
    </xf>
    <xf numFmtId="0" fontId="12" fillId="0" borderId="18" xfId="104" applyFont="1" applyFill="1" applyBorder="1" applyAlignment="1">
      <alignment horizontal="center" vertical="center" wrapText="1"/>
      <protection/>
    </xf>
    <xf numFmtId="0" fontId="12" fillId="0" borderId="18" xfId="104" applyFont="1" applyBorder="1" applyAlignment="1">
      <alignment horizontal="center" vertical="center" wrapText="1"/>
      <protection/>
    </xf>
    <xf numFmtId="0" fontId="12" fillId="0" borderId="18" xfId="104" applyNumberFormat="1" applyFont="1" applyBorder="1" applyAlignment="1">
      <alignment horizontal="center" vertical="center" wrapText="1"/>
      <protection/>
    </xf>
    <xf numFmtId="0" fontId="22" fillId="0" borderId="0" xfId="104" applyFont="1" applyAlignment="1">
      <alignment horizontal="center" vertical="center"/>
      <protection/>
    </xf>
    <xf numFmtId="173" fontId="22" fillId="0" borderId="0" xfId="104" applyNumberFormat="1" applyFont="1" applyAlignment="1">
      <alignment horizontal="center" vertical="center"/>
      <protection/>
    </xf>
    <xf numFmtId="172" fontId="2" fillId="0" borderId="0" xfId="104" applyNumberFormat="1" applyFont="1" applyAlignment="1">
      <alignment vertical="center"/>
      <protection/>
    </xf>
    <xf numFmtId="173" fontId="22" fillId="51" borderId="0" xfId="104" applyNumberFormat="1" applyFont="1" applyFill="1" applyAlignment="1">
      <alignment horizontal="center" vertical="center"/>
      <protection/>
    </xf>
    <xf numFmtId="0" fontId="2" fillId="0" borderId="0" xfId="104" applyFont="1">
      <alignment/>
      <protection/>
    </xf>
    <xf numFmtId="0" fontId="31" fillId="0" borderId="0" xfId="107" applyFont="1" applyFill="1" applyAlignment="1">
      <alignment horizontal="center"/>
      <protection/>
    </xf>
    <xf numFmtId="0" fontId="27" fillId="0" borderId="18" xfId="107" applyFont="1" applyFill="1" applyBorder="1" applyAlignment="1">
      <alignment horizontal="center" vertical="center" wrapText="1"/>
      <protection/>
    </xf>
    <xf numFmtId="0" fontId="24" fillId="0" borderId="0" xfId="107" applyFont="1" applyFill="1" applyAlignment="1">
      <alignment vertical="center" wrapText="1"/>
      <protection/>
    </xf>
    <xf numFmtId="0" fontId="28" fillId="0" borderId="0" xfId="107" applyFont="1" applyFill="1" applyAlignment="1">
      <alignment horizontal="center" vertical="top" wrapText="1"/>
      <protection/>
    </xf>
    <xf numFmtId="0" fontId="23" fillId="0" borderId="18" xfId="107" applyFont="1" applyFill="1" applyBorder="1" applyAlignment="1">
      <alignment horizontal="center" vertical="center" wrapText="1"/>
      <protection/>
    </xf>
    <xf numFmtId="0" fontId="23" fillId="0" borderId="20" xfId="107" applyFont="1" applyFill="1" applyBorder="1" applyAlignment="1">
      <alignment horizontal="center" vertical="center" wrapText="1"/>
      <protection/>
    </xf>
    <xf numFmtId="14" fontId="27" fillId="0" borderId="20" xfId="87" applyNumberFormat="1" applyFont="1" applyBorder="1" applyAlignment="1">
      <alignment horizontal="center" vertical="center" wrapText="1"/>
      <protection/>
    </xf>
    <xf numFmtId="0" fontId="3" fillId="0" borderId="18" xfId="0" applyFont="1" applyBorder="1" applyAlignment="1">
      <alignment wrapText="1"/>
    </xf>
    <xf numFmtId="0" fontId="12" fillId="0" borderId="18" xfId="0" applyFont="1" applyFill="1" applyBorder="1" applyAlignment="1">
      <alignment/>
    </xf>
    <xf numFmtId="3" fontId="4" fillId="0" borderId="18" xfId="97" applyNumberFormat="1" applyFont="1" applyBorder="1" applyAlignment="1">
      <alignment horizontal="center"/>
      <protection/>
    </xf>
    <xf numFmtId="172" fontId="4" fillId="0" borderId="18" xfId="97" applyNumberFormat="1" applyFont="1" applyBorder="1" applyAlignment="1">
      <alignment horizontal="center"/>
      <protection/>
    </xf>
    <xf numFmtId="3" fontId="22" fillId="0" borderId="18" xfId="97" applyNumberFormat="1" applyFont="1" applyBorder="1" applyAlignment="1">
      <alignment horizontal="center"/>
      <protection/>
    </xf>
    <xf numFmtId="0" fontId="27" fillId="0" borderId="21" xfId="107" applyFont="1" applyFill="1" applyBorder="1" applyAlignment="1">
      <alignment horizontal="left" wrapText="1"/>
      <protection/>
    </xf>
    <xf numFmtId="3" fontId="27" fillId="49" borderId="18" xfId="107" applyNumberFormat="1" applyFont="1" applyFill="1" applyBorder="1" applyAlignment="1">
      <alignment horizontal="center"/>
      <protection/>
    </xf>
    <xf numFmtId="3" fontId="89" fillId="49" borderId="18" xfId="107" applyNumberFormat="1" applyFont="1" applyFill="1" applyBorder="1" applyAlignment="1">
      <alignment horizontal="center"/>
      <protection/>
    </xf>
    <xf numFmtId="3" fontId="89" fillId="49" borderId="22" xfId="107" applyNumberFormat="1" applyFont="1" applyFill="1" applyBorder="1" applyAlignment="1">
      <alignment horizontal="center"/>
      <protection/>
    </xf>
    <xf numFmtId="172" fontId="27" fillId="0" borderId="20" xfId="107" applyNumberFormat="1" applyFont="1" applyFill="1" applyBorder="1" applyAlignment="1">
      <alignment horizontal="center" wrapText="1"/>
      <protection/>
    </xf>
    <xf numFmtId="0" fontId="32" fillId="0" borderId="21" xfId="107" applyFont="1" applyFill="1" applyBorder="1" applyAlignment="1">
      <alignment horizontal="left" wrapText="1"/>
      <protection/>
    </xf>
    <xf numFmtId="3" fontId="39" fillId="0" borderId="18" xfId="87" applyNumberFormat="1" applyFont="1" applyBorder="1" applyAlignment="1">
      <alignment horizontal="center" wrapText="1"/>
      <protection/>
    </xf>
    <xf numFmtId="3" fontId="90" fillId="49" borderId="22" xfId="107" applyNumberFormat="1" applyFont="1" applyFill="1" applyBorder="1" applyAlignment="1">
      <alignment horizontal="center"/>
      <protection/>
    </xf>
    <xf numFmtId="0" fontId="32" fillId="0" borderId="23" xfId="107" applyFont="1" applyFill="1" applyBorder="1" applyAlignment="1">
      <alignment horizontal="left" wrapText="1"/>
      <protection/>
    </xf>
    <xf numFmtId="3" fontId="39" fillId="0" borderId="24" xfId="87" applyNumberFormat="1" applyFont="1" applyBorder="1" applyAlignment="1">
      <alignment horizontal="center" wrapText="1"/>
      <protection/>
    </xf>
    <xf numFmtId="3" fontId="90" fillId="49" borderId="25" xfId="107" applyNumberFormat="1" applyFont="1" applyFill="1" applyBorder="1" applyAlignment="1">
      <alignment horizontal="center"/>
      <protection/>
    </xf>
    <xf numFmtId="3" fontId="27" fillId="0" borderId="18" xfId="107" applyNumberFormat="1" applyFont="1" applyFill="1" applyBorder="1" applyAlignment="1">
      <alignment horizontal="center"/>
      <protection/>
    </xf>
    <xf numFmtId="172" fontId="27" fillId="0" borderId="20" xfId="107" applyNumberFormat="1" applyFont="1" applyFill="1" applyBorder="1" applyAlignment="1">
      <alignment horizontal="center"/>
      <protection/>
    </xf>
    <xf numFmtId="0" fontId="22" fillId="0" borderId="21" xfId="102" applyFont="1" applyBorder="1" applyAlignment="1">
      <alignment wrapText="1"/>
      <protection/>
    </xf>
    <xf numFmtId="3" fontId="32" fillId="0" borderId="18" xfId="107" applyNumberFormat="1" applyFont="1" applyFill="1" applyBorder="1" applyAlignment="1">
      <alignment horizontal="center" wrapText="1"/>
      <protection/>
    </xf>
    <xf numFmtId="3" fontId="32" fillId="0" borderId="18" xfId="107" applyNumberFormat="1" applyFont="1" applyFill="1" applyBorder="1" applyAlignment="1">
      <alignment horizontal="center"/>
      <protection/>
    </xf>
    <xf numFmtId="172" fontId="32" fillId="0" borderId="20" xfId="107" applyNumberFormat="1" applyFont="1" applyFill="1" applyBorder="1" applyAlignment="1">
      <alignment horizontal="center"/>
      <protection/>
    </xf>
    <xf numFmtId="0" fontId="22" fillId="0" borderId="23" xfId="102" applyFont="1" applyBorder="1" applyAlignment="1">
      <alignment wrapText="1"/>
      <protection/>
    </xf>
    <xf numFmtId="3" fontId="32" fillId="0" borderId="24" xfId="107" applyNumberFormat="1" applyFont="1" applyFill="1" applyBorder="1" applyAlignment="1">
      <alignment horizontal="center" wrapText="1"/>
      <protection/>
    </xf>
    <xf numFmtId="3" fontId="32" fillId="0" borderId="24" xfId="107" applyNumberFormat="1" applyFont="1" applyFill="1" applyBorder="1" applyAlignment="1">
      <alignment horizontal="center"/>
      <protection/>
    </xf>
    <xf numFmtId="172" fontId="32" fillId="0" borderId="26" xfId="107" applyNumberFormat="1" applyFont="1" applyFill="1" applyBorder="1" applyAlignment="1">
      <alignment horizontal="center"/>
      <protection/>
    </xf>
    <xf numFmtId="0" fontId="27" fillId="0" borderId="21" xfId="107" applyFont="1" applyFill="1" applyBorder="1" applyAlignment="1">
      <alignment horizontal="left" wrapText="1"/>
      <protection/>
    </xf>
    <xf numFmtId="0" fontId="3" fillId="0" borderId="18" xfId="99" applyFont="1" applyFill="1" applyBorder="1" applyAlignment="1">
      <alignment horizontal="left" wrapText="1"/>
      <protection/>
    </xf>
    <xf numFmtId="3" fontId="3" fillId="0" borderId="18" xfId="100" applyNumberFormat="1" applyFont="1" applyFill="1" applyBorder="1" applyAlignment="1">
      <alignment horizontal="center" wrapText="1"/>
      <protection/>
    </xf>
    <xf numFmtId="173" fontId="5" fillId="0" borderId="18" xfId="99" applyNumberFormat="1" applyFont="1" applyFill="1" applyBorder="1" applyAlignment="1">
      <alignment horizontal="center"/>
      <protection/>
    </xf>
    <xf numFmtId="3" fontId="5" fillId="0" borderId="18" xfId="99" applyNumberFormat="1" applyFont="1" applyFill="1" applyBorder="1" applyAlignment="1">
      <alignment horizontal="center"/>
      <protection/>
    </xf>
    <xf numFmtId="0" fontId="3" fillId="0" borderId="19" xfId="99" applyFont="1" applyFill="1" applyBorder="1" applyAlignment="1">
      <alignment horizontal="left" wrapText="1"/>
      <protection/>
    </xf>
    <xf numFmtId="3" fontId="3" fillId="0" borderId="19" xfId="100" applyNumberFormat="1" applyFont="1" applyFill="1" applyBorder="1" applyAlignment="1">
      <alignment horizontal="center" wrapText="1"/>
      <protection/>
    </xf>
    <xf numFmtId="173" fontId="5" fillId="0" borderId="19" xfId="99" applyNumberFormat="1" applyFont="1" applyFill="1" applyBorder="1" applyAlignment="1">
      <alignment horizontal="center"/>
      <protection/>
    </xf>
    <xf numFmtId="3" fontId="5" fillId="0" borderId="19" xfId="99" applyNumberFormat="1" applyFont="1" applyFill="1" applyBorder="1" applyAlignment="1">
      <alignment horizontal="center"/>
      <protection/>
    </xf>
    <xf numFmtId="3" fontId="3" fillId="0" borderId="18" xfId="99" applyNumberFormat="1" applyFont="1" applyFill="1" applyBorder="1" applyAlignment="1">
      <alignment horizontal="center" wrapText="1"/>
      <protection/>
    </xf>
    <xf numFmtId="0" fontId="5" fillId="0" borderId="18" xfId="99" applyFont="1" applyFill="1" applyBorder="1" applyAlignment="1">
      <alignment horizontal="center" wrapText="1"/>
      <protection/>
    </xf>
    <xf numFmtId="172" fontId="5" fillId="0" borderId="18" xfId="99" applyNumberFormat="1" applyFont="1" applyFill="1" applyBorder="1" applyAlignment="1">
      <alignment horizontal="center"/>
      <protection/>
    </xf>
    <xf numFmtId="0" fontId="91" fillId="0" borderId="18" xfId="88" applyFont="1" applyFill="1" applyBorder="1" applyAlignment="1">
      <alignment horizontal="left" wrapText="1"/>
      <protection/>
    </xf>
    <xf numFmtId="49" fontId="5" fillId="0" borderId="18" xfId="99" applyNumberFormat="1" applyFont="1" applyFill="1" applyBorder="1" applyAlignment="1">
      <alignment horizontal="center"/>
      <protection/>
    </xf>
    <xf numFmtId="1" fontId="3" fillId="0" borderId="18" xfId="99" applyNumberFormat="1" applyFont="1" applyFill="1" applyBorder="1" applyAlignment="1">
      <alignment horizontal="center" wrapText="1"/>
      <protection/>
    </xf>
    <xf numFmtId="3" fontId="17" fillId="0" borderId="0" xfId="101" applyNumberFormat="1" applyFont="1" applyFill="1" applyBorder="1" applyAlignment="1" applyProtection="1">
      <alignment horizontal="center" vertical="center"/>
      <protection locked="0"/>
    </xf>
    <xf numFmtId="172" fontId="17" fillId="0" borderId="0" xfId="101" applyNumberFormat="1" applyFont="1" applyFill="1" applyBorder="1" applyAlignment="1" applyProtection="1">
      <alignment horizontal="center" vertical="center"/>
      <protection locked="0"/>
    </xf>
    <xf numFmtId="173" fontId="17" fillId="0" borderId="0" xfId="101" applyNumberFormat="1" applyFont="1" applyFill="1" applyBorder="1" applyAlignment="1" applyProtection="1">
      <alignment horizontal="center" vertical="center"/>
      <protection locked="0"/>
    </xf>
    <xf numFmtId="1" fontId="17" fillId="0" borderId="0" xfId="101" applyNumberFormat="1" applyFont="1" applyFill="1" applyBorder="1" applyAlignment="1" applyProtection="1">
      <alignment horizontal="center" vertical="center"/>
      <protection locked="0"/>
    </xf>
    <xf numFmtId="1" fontId="18" fillId="0" borderId="0" xfId="101" applyNumberFormat="1" applyFont="1" applyFill="1" applyBorder="1" applyAlignment="1" applyProtection="1">
      <alignment horizontal="center" vertical="center" wrapText="1"/>
      <protection locked="0"/>
    </xf>
    <xf numFmtId="3" fontId="17" fillId="0" borderId="0" xfId="101" applyNumberFormat="1" applyFont="1" applyFill="1" applyBorder="1" applyAlignment="1" applyProtection="1">
      <alignment horizontal="center" vertical="center" wrapText="1"/>
      <protection locked="0"/>
    </xf>
    <xf numFmtId="173" fontId="17" fillId="0" borderId="0" xfId="101" applyNumberFormat="1" applyFont="1" applyFill="1" applyBorder="1" applyAlignment="1" applyProtection="1">
      <alignment horizontal="center" vertical="center" wrapText="1"/>
      <protection locked="0"/>
    </xf>
    <xf numFmtId="1" fontId="17" fillId="0" borderId="0" xfId="103" applyNumberFormat="1" applyFont="1" applyFill="1" applyBorder="1" applyAlignment="1">
      <alignment horizontal="center" vertical="center" wrapText="1"/>
      <protection/>
    </xf>
    <xf numFmtId="1" fontId="12" fillId="0" borderId="0" xfId="101" applyNumberFormat="1" applyFont="1" applyFill="1" applyBorder="1" applyProtection="1">
      <alignment/>
      <protection locked="0"/>
    </xf>
    <xf numFmtId="3" fontId="18" fillId="0" borderId="0" xfId="101" applyNumberFormat="1" applyFont="1" applyFill="1" applyBorder="1" applyAlignment="1" applyProtection="1">
      <alignment horizontal="center" vertical="center"/>
      <protection locked="0"/>
    </xf>
    <xf numFmtId="3" fontId="18" fillId="0" borderId="0" xfId="93" applyNumberFormat="1" applyFont="1" applyFill="1" applyBorder="1" applyAlignment="1">
      <alignment horizontal="center" vertical="center"/>
      <protection/>
    </xf>
    <xf numFmtId="1" fontId="18" fillId="0" borderId="0" xfId="101" applyNumberFormat="1" applyFont="1" applyFill="1" applyBorder="1" applyAlignment="1" applyProtection="1">
      <alignment horizontal="center" vertical="center"/>
      <protection locked="0"/>
    </xf>
    <xf numFmtId="3" fontId="18" fillId="0" borderId="0" xfId="101" applyNumberFormat="1" applyFont="1" applyFill="1" applyBorder="1" applyAlignment="1" applyProtection="1">
      <alignment horizontal="center" vertical="center" wrapText="1"/>
      <protection locked="0"/>
    </xf>
    <xf numFmtId="3" fontId="18" fillId="0" borderId="0" xfId="103" applyNumberFormat="1" applyFont="1" applyFill="1" applyBorder="1" applyAlignment="1">
      <alignment horizontal="center" vertical="center" wrapText="1"/>
      <protection/>
    </xf>
    <xf numFmtId="1" fontId="18" fillId="0" borderId="0" xfId="93" applyNumberFormat="1" applyFont="1" applyFill="1" applyBorder="1" applyAlignment="1">
      <alignment horizontal="center" vertical="center"/>
      <protection/>
    </xf>
    <xf numFmtId="172" fontId="15" fillId="0" borderId="0" xfId="101" applyNumberFormat="1" applyFont="1" applyFill="1" applyBorder="1" applyAlignment="1" applyProtection="1">
      <alignment horizontal="center" vertical="center"/>
      <protection locked="0"/>
    </xf>
    <xf numFmtId="1" fontId="12" fillId="0" borderId="0" xfId="101" applyNumberFormat="1" applyFont="1" applyFill="1" applyBorder="1" applyAlignment="1" applyProtection="1">
      <alignment horizontal="left"/>
      <protection locked="0"/>
    </xf>
    <xf numFmtId="0" fontId="2" fillId="0" borderId="0" xfId="106">
      <alignment/>
      <protection/>
    </xf>
    <xf numFmtId="0" fontId="11" fillId="0" borderId="18" xfId="106" applyFont="1" applyBorder="1" applyAlignment="1">
      <alignment horizontal="center" vertical="center"/>
      <protection/>
    </xf>
    <xf numFmtId="0" fontId="11" fillId="0" borderId="18" xfId="106" applyFont="1" applyBorder="1" applyAlignment="1">
      <alignment horizontal="center" vertical="center" wrapText="1"/>
      <protection/>
    </xf>
    <xf numFmtId="0" fontId="3" fillId="0" borderId="27" xfId="106" applyFont="1" applyBorder="1" applyAlignment="1">
      <alignment horizontal="left" wrapText="1"/>
      <protection/>
    </xf>
    <xf numFmtId="172" fontId="3" fillId="0" borderId="18" xfId="106" applyNumberFormat="1" applyFont="1" applyBorder="1" applyAlignment="1">
      <alignment horizontal="center"/>
      <protection/>
    </xf>
    <xf numFmtId="173" fontId="3" fillId="0" borderId="18" xfId="106" applyNumberFormat="1" applyFont="1" applyBorder="1" applyAlignment="1">
      <alignment wrapText="1"/>
      <protection/>
    </xf>
    <xf numFmtId="0" fontId="3" fillId="0" borderId="18" xfId="106" applyFont="1" applyBorder="1" applyAlignment="1">
      <alignment wrapText="1"/>
      <protection/>
    </xf>
    <xf numFmtId="0" fontId="3" fillId="0" borderId="18" xfId="106" applyFont="1" applyBorder="1" applyAlignment="1">
      <alignment horizontal="center" wrapText="1"/>
      <protection/>
    </xf>
    <xf numFmtId="0" fontId="3" fillId="0" borderId="18" xfId="106" applyFont="1" applyBorder="1" applyAlignment="1">
      <alignment horizontal="center"/>
      <protection/>
    </xf>
    <xf numFmtId="0" fontId="5" fillId="0" borderId="28" xfId="106" applyFont="1" applyBorder="1" applyAlignment="1">
      <alignment wrapText="1"/>
      <protection/>
    </xf>
    <xf numFmtId="172" fontId="5" fillId="0" borderId="18" xfId="106" applyNumberFormat="1" applyFont="1" applyBorder="1" applyAlignment="1">
      <alignment horizontal="center"/>
      <protection/>
    </xf>
    <xf numFmtId="0" fontId="5" fillId="0" borderId="18" xfId="106" applyFont="1" applyBorder="1" applyAlignment="1">
      <alignment wrapText="1"/>
      <protection/>
    </xf>
    <xf numFmtId="173" fontId="5" fillId="0" borderId="18" xfId="106" applyNumberFormat="1" applyFont="1" applyBorder="1" applyAlignment="1">
      <alignment wrapText="1"/>
      <protection/>
    </xf>
    <xf numFmtId="0" fontId="5" fillId="0" borderId="18" xfId="106" applyFont="1" applyBorder="1" applyAlignment="1">
      <alignment horizontal="center" wrapText="1"/>
      <protection/>
    </xf>
    <xf numFmtId="0" fontId="5" fillId="0" borderId="18" xfId="106" applyFont="1" applyBorder="1" applyAlignment="1">
      <alignment horizontal="center"/>
      <protection/>
    </xf>
    <xf numFmtId="0" fontId="3" fillId="0" borderId="29" xfId="106" applyFont="1" applyBorder="1" applyAlignment="1">
      <alignment wrapText="1"/>
      <protection/>
    </xf>
    <xf numFmtId="0" fontId="3" fillId="0" borderId="30" xfId="106" applyFont="1" applyBorder="1" applyAlignment="1">
      <alignment wrapText="1"/>
      <protection/>
    </xf>
    <xf numFmtId="0" fontId="5" fillId="0" borderId="29" xfId="106" applyFont="1" applyBorder="1" applyAlignment="1">
      <alignment wrapText="1"/>
      <protection/>
    </xf>
    <xf numFmtId="0" fontId="3" fillId="0" borderId="31" xfId="106" applyFont="1" applyBorder="1" applyAlignment="1">
      <alignment horizontal="left" wrapText="1"/>
      <protection/>
    </xf>
    <xf numFmtId="172" fontId="3" fillId="4" borderId="18" xfId="106" applyNumberFormat="1" applyFont="1" applyFill="1" applyBorder="1" applyAlignment="1">
      <alignment horizontal="center"/>
      <protection/>
    </xf>
    <xf numFmtId="1" fontId="11" fillId="0" borderId="0" xfId="101" applyNumberFormat="1" applyFont="1" applyFill="1" applyAlignment="1" applyProtection="1">
      <alignment horizontal="center"/>
      <protection locked="0"/>
    </xf>
    <xf numFmtId="1" fontId="7" fillId="0" borderId="0" xfId="101" applyNumberFormat="1" applyFont="1" applyFill="1" applyAlignment="1" applyProtection="1">
      <alignment/>
      <protection locked="0"/>
    </xf>
    <xf numFmtId="1" fontId="6" fillId="0" borderId="0" xfId="101" applyNumberFormat="1" applyFont="1" applyFill="1" applyAlignment="1" applyProtection="1">
      <alignment horizontal="right"/>
      <protection locked="0"/>
    </xf>
    <xf numFmtId="1" fontId="4" fillId="0" borderId="0" xfId="101" applyNumberFormat="1" applyFont="1" applyFill="1" applyProtection="1">
      <alignment/>
      <protection locked="0"/>
    </xf>
    <xf numFmtId="1" fontId="35" fillId="0" borderId="0" xfId="101" applyNumberFormat="1" applyFont="1" applyFill="1" applyBorder="1" applyAlignment="1" applyProtection="1">
      <alignment horizontal="center"/>
      <protection locked="0"/>
    </xf>
    <xf numFmtId="173" fontId="11" fillId="0" borderId="0" xfId="101" applyNumberFormat="1" applyFont="1" applyFill="1" applyBorder="1" applyAlignment="1" applyProtection="1">
      <alignment horizontal="center"/>
      <protection locked="0"/>
    </xf>
    <xf numFmtId="1" fontId="11" fillId="0" borderId="0" xfId="101" applyNumberFormat="1" applyFont="1" applyFill="1" applyBorder="1" applyAlignment="1" applyProtection="1">
      <alignment horizontal="center"/>
      <protection locked="0"/>
    </xf>
    <xf numFmtId="3" fontId="3" fillId="0" borderId="19" xfId="99" applyNumberFormat="1" applyFont="1" applyFill="1" applyBorder="1" applyAlignment="1">
      <alignment horizontal="center" wrapText="1"/>
      <protection/>
    </xf>
    <xf numFmtId="1" fontId="5" fillId="0" borderId="18" xfId="99" applyNumberFormat="1" applyFont="1" applyFill="1" applyBorder="1" applyAlignment="1">
      <alignment horizontal="center"/>
      <protection/>
    </xf>
    <xf numFmtId="172" fontId="9" fillId="0" borderId="19" xfId="99" applyNumberFormat="1" applyFont="1" applyFill="1" applyBorder="1" applyAlignment="1">
      <alignment horizontal="center" wrapText="1"/>
      <protection/>
    </xf>
    <xf numFmtId="173" fontId="12" fillId="0" borderId="19" xfId="99" applyNumberFormat="1" applyFont="1" applyFill="1" applyBorder="1" applyAlignment="1">
      <alignment horizontal="center"/>
      <protection/>
    </xf>
    <xf numFmtId="3" fontId="12" fillId="0" borderId="19" xfId="99" applyNumberFormat="1" applyFont="1" applyFill="1" applyBorder="1" applyAlignment="1">
      <alignment horizontal="center"/>
      <protection/>
    </xf>
    <xf numFmtId="3" fontId="91" fillId="0" borderId="18" xfId="99" applyNumberFormat="1" applyFont="1" applyFill="1" applyBorder="1" applyAlignment="1">
      <alignment horizontal="center" wrapText="1"/>
      <protection/>
    </xf>
    <xf numFmtId="173" fontId="5" fillId="0" borderId="32" xfId="99" applyNumberFormat="1" applyFont="1" applyFill="1" applyBorder="1" applyAlignment="1">
      <alignment horizontal="center"/>
      <protection/>
    </xf>
    <xf numFmtId="3" fontId="3" fillId="52" borderId="18" xfId="99" applyNumberFormat="1" applyFont="1" applyFill="1" applyBorder="1" applyAlignment="1">
      <alignment horizontal="center" wrapText="1"/>
      <protection/>
    </xf>
    <xf numFmtId="1" fontId="2" fillId="0" borderId="0" xfId="101" applyNumberFormat="1" applyFont="1" applyFill="1" applyBorder="1" applyAlignment="1" applyProtection="1">
      <alignment/>
      <protection/>
    </xf>
    <xf numFmtId="3" fontId="3" fillId="49" borderId="19" xfId="100" applyNumberFormat="1" applyFont="1" applyFill="1" applyBorder="1" applyAlignment="1">
      <alignment horizontal="center" wrapText="1"/>
      <protection/>
    </xf>
    <xf numFmtId="3" fontId="3" fillId="49" borderId="19" xfId="99" applyNumberFormat="1" applyFont="1" applyFill="1" applyBorder="1" applyAlignment="1">
      <alignment horizontal="center" wrapText="1"/>
      <protection/>
    </xf>
    <xf numFmtId="3" fontId="5" fillId="49" borderId="19" xfId="99" applyNumberFormat="1" applyFont="1" applyFill="1" applyBorder="1" applyAlignment="1">
      <alignment horizontal="center"/>
      <protection/>
    </xf>
    <xf numFmtId="1" fontId="14" fillId="0" borderId="18" xfId="101" applyNumberFormat="1" applyFont="1" applyFill="1" applyBorder="1" applyAlignment="1" applyProtection="1">
      <alignment horizontal="center" vertical="center" wrapText="1"/>
      <protection/>
    </xf>
    <xf numFmtId="1" fontId="15" fillId="0" borderId="18" xfId="101" applyNumberFormat="1" applyFont="1" applyFill="1" applyBorder="1" applyAlignment="1" applyProtection="1">
      <alignment horizontal="center" vertical="center" wrapText="1"/>
      <protection/>
    </xf>
    <xf numFmtId="1" fontId="2" fillId="0" borderId="18" xfId="101" applyNumberFormat="1" applyFont="1" applyFill="1" applyBorder="1" applyAlignment="1" applyProtection="1">
      <alignment horizontal="center" vertical="center" wrapText="1"/>
      <protection locked="0"/>
    </xf>
    <xf numFmtId="1" fontId="2" fillId="0" borderId="33" xfId="101" applyNumberFormat="1" applyFont="1" applyFill="1" applyBorder="1" applyAlignment="1" applyProtection="1">
      <alignment horizontal="center" vertical="center" wrapText="1"/>
      <protection locked="0"/>
    </xf>
    <xf numFmtId="1" fontId="2" fillId="0" borderId="22" xfId="101" applyNumberFormat="1" applyFont="1" applyFill="1" applyBorder="1" applyAlignment="1" applyProtection="1">
      <alignment horizontal="center" vertical="center" wrapText="1"/>
      <protection locked="0"/>
    </xf>
    <xf numFmtId="1" fontId="2" fillId="0" borderId="20" xfId="101" applyNumberFormat="1" applyFont="1" applyFill="1" applyBorder="1" applyAlignment="1" applyProtection="1">
      <alignment horizontal="center" vertical="center" wrapText="1"/>
      <protection locked="0"/>
    </xf>
    <xf numFmtId="1" fontId="11" fillId="0" borderId="18" xfId="101" applyNumberFormat="1" applyFont="1" applyFill="1" applyBorder="1" applyAlignment="1" applyProtection="1">
      <alignment horizontal="center" vertical="center" wrapText="1"/>
      <protection locked="0"/>
    </xf>
    <xf numFmtId="1" fontId="11" fillId="0" borderId="22" xfId="101" applyNumberFormat="1" applyFont="1" applyFill="1" applyBorder="1" applyAlignment="1" applyProtection="1">
      <alignment horizontal="center" vertical="center" wrapText="1"/>
      <protection locked="0"/>
    </xf>
    <xf numFmtId="0" fontId="12" fillId="4" borderId="18" xfId="101" applyFont="1" applyFill="1" applyBorder="1" applyAlignment="1" applyProtection="1">
      <alignment horizontal="left"/>
      <protection locked="0"/>
    </xf>
    <xf numFmtId="1" fontId="7" fillId="0" borderId="0" xfId="101" applyNumberFormat="1" applyFont="1" applyFill="1" applyBorder="1" applyAlignment="1" applyProtection="1">
      <alignment/>
      <protection locked="0"/>
    </xf>
    <xf numFmtId="1" fontId="2" fillId="0" borderId="0" xfId="101" applyNumberFormat="1" applyFont="1" applyFill="1" applyAlignment="1" applyProtection="1">
      <alignment/>
      <protection locked="0"/>
    </xf>
    <xf numFmtId="1" fontId="34" fillId="0" borderId="34" xfId="101" applyNumberFormat="1" applyFont="1" applyFill="1" applyBorder="1" applyAlignment="1" applyProtection="1">
      <alignment/>
      <protection locked="0"/>
    </xf>
    <xf numFmtId="0" fontId="12" fillId="4" borderId="0" xfId="101" applyFont="1" applyFill="1" applyBorder="1" applyAlignment="1" applyProtection="1">
      <alignment horizontal="left"/>
      <protection locked="0"/>
    </xf>
    <xf numFmtId="3" fontId="12" fillId="0" borderId="0" xfId="101" applyNumberFormat="1" applyFont="1" applyFill="1" applyBorder="1" applyAlignment="1" applyProtection="1">
      <alignment horizontal="center"/>
      <protection locked="0"/>
    </xf>
    <xf numFmtId="3" fontId="12" fillId="0" borderId="0" xfId="0" applyNumberFormat="1" applyFont="1" applyFill="1" applyBorder="1" applyAlignment="1">
      <alignment horizontal="center"/>
    </xf>
    <xf numFmtId="172" fontId="3" fillId="0" borderId="0" xfId="101" applyNumberFormat="1" applyFont="1" applyFill="1" applyBorder="1" applyAlignment="1" applyProtection="1">
      <alignment horizontal="center"/>
      <protection locked="0"/>
    </xf>
    <xf numFmtId="3" fontId="3" fillId="0" borderId="0" xfId="101" applyNumberFormat="1" applyFont="1" applyFill="1" applyBorder="1" applyAlignment="1" applyProtection="1">
      <alignment horizontal="center"/>
      <protection locked="0"/>
    </xf>
    <xf numFmtId="173" fontId="3" fillId="0" borderId="0" xfId="101" applyNumberFormat="1" applyFont="1" applyFill="1" applyBorder="1" applyAlignment="1" applyProtection="1">
      <alignment horizontal="center"/>
      <protection locked="0"/>
    </xf>
    <xf numFmtId="1" fontId="3" fillId="0" borderId="0" xfId="101" applyNumberFormat="1" applyFont="1" applyFill="1" applyBorder="1" applyAlignment="1" applyProtection="1">
      <alignment horizontal="center"/>
      <protection locked="0"/>
    </xf>
    <xf numFmtId="1" fontId="12" fillId="0" borderId="0" xfId="101" applyNumberFormat="1" applyFont="1" applyFill="1" applyBorder="1" applyAlignment="1" applyProtection="1">
      <alignment horizontal="center"/>
      <protection locked="0"/>
    </xf>
    <xf numFmtId="173" fontId="12" fillId="0" borderId="0" xfId="101" applyNumberFormat="1" applyFont="1" applyFill="1" applyBorder="1" applyAlignment="1" applyProtection="1">
      <alignment horizontal="center"/>
      <protection locked="0"/>
    </xf>
    <xf numFmtId="172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3" fillId="0" borderId="0" xfId="101" applyNumberFormat="1" applyFont="1" applyFill="1" applyBorder="1" applyAlignment="1" applyProtection="1">
      <alignment horizontal="center" wrapText="1"/>
      <protection/>
    </xf>
    <xf numFmtId="0" fontId="12" fillId="0" borderId="0" xfId="0" applyNumberFormat="1" applyFont="1" applyFill="1" applyBorder="1" applyAlignment="1">
      <alignment horizontal="center" wrapText="1"/>
    </xf>
    <xf numFmtId="173" fontId="12" fillId="0" borderId="0" xfId="101" applyNumberFormat="1" applyFont="1" applyFill="1" applyBorder="1" applyAlignment="1" applyProtection="1">
      <alignment horizontal="center" wrapText="1"/>
      <protection locked="0"/>
    </xf>
    <xf numFmtId="173" fontId="3" fillId="0" borderId="0" xfId="101" applyNumberFormat="1" applyFont="1" applyFill="1" applyBorder="1" applyAlignment="1" applyProtection="1">
      <alignment horizontal="center" wrapText="1"/>
      <protection locked="0"/>
    </xf>
    <xf numFmtId="1" fontId="12" fillId="0" borderId="0" xfId="101" applyNumberFormat="1" applyFont="1" applyFill="1" applyBorder="1" applyAlignment="1" applyProtection="1">
      <alignment horizontal="center" wrapText="1"/>
      <protection locked="0"/>
    </xf>
    <xf numFmtId="3" fontId="12" fillId="0" borderId="0" xfId="101" applyNumberFormat="1" applyFont="1" applyFill="1" applyBorder="1" applyAlignment="1" applyProtection="1">
      <alignment horizontal="center" wrapText="1"/>
      <protection locked="0"/>
    </xf>
    <xf numFmtId="3" fontId="3" fillId="0" borderId="0" xfId="101" applyNumberFormat="1" applyFont="1" applyFill="1" applyBorder="1" applyAlignment="1" applyProtection="1">
      <alignment horizontal="center" wrapText="1"/>
      <protection locked="0"/>
    </xf>
    <xf numFmtId="3" fontId="12" fillId="0" borderId="0" xfId="103" applyNumberFormat="1" applyFont="1" applyFill="1" applyBorder="1" applyAlignment="1">
      <alignment horizontal="center" wrapText="1"/>
      <protection/>
    </xf>
    <xf numFmtId="1" fontId="12" fillId="0" borderId="0" xfId="0" applyNumberFormat="1" applyFont="1" applyFill="1" applyBorder="1" applyAlignment="1">
      <alignment horizontal="center" wrapText="1"/>
    </xf>
    <xf numFmtId="1" fontId="34" fillId="0" borderId="34" xfId="101" applyNumberFormat="1" applyFont="1" applyFill="1" applyBorder="1" applyAlignment="1" applyProtection="1">
      <alignment horizontal="center"/>
      <protection locked="0"/>
    </xf>
    <xf numFmtId="0" fontId="3" fillId="0" borderId="35" xfId="0" applyFont="1" applyBorder="1" applyAlignment="1">
      <alignment horizontal="left" wrapText="1"/>
    </xf>
    <xf numFmtId="3" fontId="3" fillId="0" borderId="18" xfId="101" applyNumberFormat="1" applyFont="1" applyFill="1" applyBorder="1" applyAlignment="1" applyProtection="1">
      <alignment horizontal="center"/>
      <protection locked="0"/>
    </xf>
    <xf numFmtId="172" fontId="3" fillId="0" borderId="18" xfId="101" applyNumberFormat="1" applyFont="1" applyFill="1" applyBorder="1" applyAlignment="1" applyProtection="1">
      <alignment horizontal="center"/>
      <protection locked="0"/>
    </xf>
    <xf numFmtId="173" fontId="3" fillId="0" borderId="18" xfId="101" applyNumberFormat="1" applyFont="1" applyFill="1" applyBorder="1" applyAlignment="1" applyProtection="1">
      <alignment horizontal="center"/>
      <protection locked="0"/>
    </xf>
    <xf numFmtId="1" fontId="3" fillId="0" borderId="18" xfId="101" applyNumberFormat="1" applyFont="1" applyFill="1" applyBorder="1" applyAlignment="1" applyProtection="1">
      <alignment horizontal="center"/>
      <protection locked="0"/>
    </xf>
    <xf numFmtId="1" fontId="3" fillId="0" borderId="18" xfId="101" applyNumberFormat="1" applyFont="1" applyFill="1" applyBorder="1" applyAlignment="1" applyProtection="1">
      <alignment horizontal="center" wrapText="1"/>
      <protection/>
    </xf>
    <xf numFmtId="3" fontId="3" fillId="0" borderId="18" xfId="101" applyNumberFormat="1" applyFont="1" applyFill="1" applyBorder="1" applyAlignment="1" applyProtection="1">
      <alignment horizontal="center" wrapText="1"/>
      <protection/>
    </xf>
    <xf numFmtId="173" fontId="3" fillId="0" borderId="18" xfId="101" applyNumberFormat="1" applyFont="1" applyFill="1" applyBorder="1" applyAlignment="1" applyProtection="1">
      <alignment horizontal="center" wrapText="1"/>
      <protection/>
    </xf>
    <xf numFmtId="173" fontId="3" fillId="0" borderId="18" xfId="101" applyNumberFormat="1" applyFont="1" applyFill="1" applyBorder="1" applyAlignment="1" applyProtection="1">
      <alignment horizontal="center" wrapText="1"/>
      <protection locked="0"/>
    </xf>
    <xf numFmtId="1" fontId="12" fillId="0" borderId="36" xfId="101" applyNumberFormat="1" applyFont="1" applyFill="1" applyBorder="1" applyAlignment="1" applyProtection="1">
      <alignment horizontal="center" wrapText="1"/>
      <protection locked="0"/>
    </xf>
    <xf numFmtId="1" fontId="12" fillId="0" borderId="18" xfId="101" applyNumberFormat="1" applyFont="1" applyFill="1" applyBorder="1" applyAlignment="1" applyProtection="1">
      <alignment horizontal="center" wrapText="1"/>
      <protection locked="0"/>
    </xf>
    <xf numFmtId="1" fontId="12" fillId="0" borderId="22" xfId="101" applyNumberFormat="1" applyFont="1" applyFill="1" applyBorder="1" applyAlignment="1" applyProtection="1">
      <alignment horizontal="center" wrapText="1"/>
      <protection locked="0"/>
    </xf>
    <xf numFmtId="3" fontId="3" fillId="0" borderId="18" xfId="101" applyNumberFormat="1" applyFont="1" applyFill="1" applyBorder="1" applyAlignment="1" applyProtection="1">
      <alignment horizontal="center" wrapText="1"/>
      <protection locked="0"/>
    </xf>
    <xf numFmtId="1" fontId="3" fillId="0" borderId="18" xfId="103" applyNumberFormat="1" applyFont="1" applyFill="1" applyBorder="1" applyAlignment="1">
      <alignment horizontal="center" wrapText="1"/>
      <protection/>
    </xf>
    <xf numFmtId="3" fontId="12" fillId="0" borderId="18" xfId="101" applyNumberFormat="1" applyFont="1" applyFill="1" applyBorder="1" applyAlignment="1" applyProtection="1">
      <alignment horizontal="center"/>
      <protection locked="0"/>
    </xf>
    <xf numFmtId="3" fontId="12" fillId="0" borderId="18" xfId="0" applyNumberFormat="1" applyFont="1" applyFill="1" applyBorder="1" applyAlignment="1">
      <alignment horizontal="center"/>
    </xf>
    <xf numFmtId="1" fontId="12" fillId="0" borderId="18" xfId="101" applyNumberFormat="1" applyFont="1" applyFill="1" applyBorder="1" applyAlignment="1" applyProtection="1">
      <alignment horizontal="center"/>
      <protection locked="0"/>
    </xf>
    <xf numFmtId="173" fontId="12" fillId="0" borderId="18" xfId="101" applyNumberFormat="1" applyFont="1" applyFill="1" applyBorder="1" applyAlignment="1" applyProtection="1">
      <alignment horizontal="center"/>
      <protection locked="0"/>
    </xf>
    <xf numFmtId="172" fontId="12" fillId="0" borderId="18" xfId="0" applyNumberFormat="1" applyFont="1" applyFill="1" applyBorder="1" applyAlignment="1">
      <alignment horizontal="center"/>
    </xf>
    <xf numFmtId="1" fontId="12" fillId="0" borderId="18" xfId="0" applyNumberFormat="1" applyFont="1" applyFill="1" applyBorder="1" applyAlignment="1">
      <alignment horizontal="center"/>
    </xf>
    <xf numFmtId="0" fontId="12" fillId="0" borderId="18" xfId="0" applyNumberFormat="1" applyFont="1" applyFill="1" applyBorder="1" applyAlignment="1">
      <alignment horizontal="center" wrapText="1"/>
    </xf>
    <xf numFmtId="173" fontId="12" fillId="0" borderId="18" xfId="101" applyNumberFormat="1" applyFont="1" applyFill="1" applyBorder="1" applyAlignment="1" applyProtection="1">
      <alignment horizontal="center" wrapText="1"/>
      <protection locked="0"/>
    </xf>
    <xf numFmtId="3" fontId="12" fillId="0" borderId="18" xfId="101" applyNumberFormat="1" applyFont="1" applyFill="1" applyBorder="1" applyAlignment="1" applyProtection="1">
      <alignment horizontal="center" wrapText="1"/>
      <protection locked="0"/>
    </xf>
    <xf numFmtId="3" fontId="12" fillId="0" borderId="18" xfId="103" applyNumberFormat="1" applyFont="1" applyFill="1" applyBorder="1" applyAlignment="1">
      <alignment horizontal="center" wrapText="1"/>
      <protection/>
    </xf>
    <xf numFmtId="1" fontId="13" fillId="0" borderId="18" xfId="0" applyNumberFormat="1" applyFont="1" applyFill="1" applyBorder="1" applyAlignment="1">
      <alignment horizontal="center" wrapText="1"/>
    </xf>
    <xf numFmtId="1" fontId="12" fillId="0" borderId="18" xfId="103" applyNumberFormat="1" applyFont="1" applyFill="1" applyBorder="1" applyAlignment="1">
      <alignment horizontal="center" wrapText="1"/>
      <protection/>
    </xf>
    <xf numFmtId="172" fontId="12" fillId="49" borderId="18" xfId="0" applyNumberFormat="1" applyFont="1" applyFill="1" applyBorder="1" applyAlignment="1">
      <alignment horizontal="center"/>
    </xf>
    <xf numFmtId="1" fontId="12" fillId="0" borderId="18" xfId="0" applyNumberFormat="1" applyFont="1" applyFill="1" applyBorder="1" applyAlignment="1">
      <alignment horizontal="center" wrapText="1"/>
    </xf>
    <xf numFmtId="1" fontId="56" fillId="0" borderId="18" xfId="101" applyNumberFormat="1" applyFont="1" applyFill="1" applyBorder="1" applyAlignment="1" applyProtection="1">
      <alignment horizontal="center" vertical="center" wrapText="1"/>
      <protection/>
    </xf>
    <xf numFmtId="1" fontId="34" fillId="0" borderId="0" xfId="101" applyNumberFormat="1" applyFont="1" applyFill="1" applyBorder="1" applyAlignment="1" applyProtection="1">
      <alignment horizontal="center"/>
      <protection locked="0"/>
    </xf>
    <xf numFmtId="1" fontId="34" fillId="0" borderId="0" xfId="101" applyNumberFormat="1" applyFont="1" applyFill="1" applyBorder="1" applyAlignment="1" applyProtection="1">
      <alignment/>
      <protection locked="0"/>
    </xf>
    <xf numFmtId="1" fontId="35" fillId="0" borderId="0" xfId="101" applyNumberFormat="1" applyFont="1" applyFill="1" applyBorder="1" applyAlignment="1" applyProtection="1">
      <alignment/>
      <protection locked="0"/>
    </xf>
    <xf numFmtId="1" fontId="6" fillId="0" borderId="0" xfId="101" applyNumberFormat="1" applyFont="1" applyFill="1" applyBorder="1" applyAlignment="1" applyProtection="1">
      <alignment horizontal="right"/>
      <protection locked="0"/>
    </xf>
    <xf numFmtId="0" fontId="92" fillId="0" borderId="18" xfId="0" applyFont="1" applyBorder="1" applyAlignment="1">
      <alignment/>
    </xf>
    <xf numFmtId="0" fontId="91" fillId="0" borderId="18" xfId="0" applyFont="1" applyBorder="1" applyAlignment="1">
      <alignment/>
    </xf>
    <xf numFmtId="173" fontId="91" fillId="0" borderId="18" xfId="0" applyNumberFormat="1" applyFont="1" applyBorder="1" applyAlignment="1">
      <alignment/>
    </xf>
    <xf numFmtId="1" fontId="12" fillId="0" borderId="0" xfId="103" applyNumberFormat="1" applyFont="1" applyFill="1" applyBorder="1" applyAlignment="1">
      <alignment horizontal="center" wrapText="1"/>
      <protection/>
    </xf>
    <xf numFmtId="0" fontId="13" fillId="4" borderId="0" xfId="101" applyFont="1" applyFill="1" applyBorder="1" applyAlignment="1" applyProtection="1">
      <alignment horizontal="left"/>
      <protection locked="0"/>
    </xf>
    <xf numFmtId="1" fontId="7" fillId="0" borderId="0" xfId="101" applyNumberFormat="1" applyFont="1" applyFill="1" applyProtection="1">
      <alignment/>
      <protection locked="0"/>
    </xf>
    <xf numFmtId="1" fontId="34" fillId="0" borderId="0" xfId="101" applyNumberFormat="1" applyFont="1" applyFill="1" applyAlignment="1" applyProtection="1">
      <alignment/>
      <protection locked="0"/>
    </xf>
    <xf numFmtId="1" fontId="40" fillId="0" borderId="0" xfId="101" applyNumberFormat="1" applyFont="1" applyFill="1" applyAlignment="1" applyProtection="1">
      <alignment/>
      <protection locked="0"/>
    </xf>
    <xf numFmtId="1" fontId="35" fillId="0" borderId="0" xfId="101" applyNumberFormat="1" applyFont="1" applyFill="1" applyAlignment="1" applyProtection="1">
      <alignment/>
      <protection locked="0"/>
    </xf>
    <xf numFmtId="1" fontId="35" fillId="0" borderId="0" xfId="101" applyNumberFormat="1" applyFont="1" applyFill="1" applyAlignment="1" applyProtection="1">
      <alignment horizontal="center"/>
      <protection locked="0"/>
    </xf>
    <xf numFmtId="1" fontId="6" fillId="0" borderId="18" xfId="101" applyNumberFormat="1" applyFont="1" applyFill="1" applyBorder="1" applyAlignment="1" applyProtection="1">
      <alignment horizontal="center"/>
      <protection/>
    </xf>
    <xf numFmtId="0" fontId="35" fillId="0" borderId="0" xfId="106" applyFont="1" applyAlignment="1">
      <alignment horizontal="center"/>
      <protection/>
    </xf>
    <xf numFmtId="0" fontId="9" fillId="0" borderId="0" xfId="106" applyFont="1" applyAlignment="1">
      <alignment horizontal="center"/>
      <protection/>
    </xf>
    <xf numFmtId="0" fontId="42" fillId="0" borderId="0" xfId="105" applyFont="1" applyFill="1" applyBorder="1" applyAlignment="1">
      <alignment horizontal="left"/>
      <protection/>
    </xf>
    <xf numFmtId="0" fontId="93" fillId="0" borderId="18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2" fillId="0" borderId="0" xfId="0" applyFont="1" applyBorder="1" applyAlignment="1">
      <alignment/>
    </xf>
    <xf numFmtId="0" fontId="22" fillId="0" borderId="18" xfId="104" applyFont="1" applyBorder="1" applyAlignment="1">
      <alignment horizontal="center"/>
      <protection/>
    </xf>
    <xf numFmtId="1" fontId="4" fillId="0" borderId="0" xfId="101" applyNumberFormat="1" applyFont="1" applyFill="1" applyBorder="1" applyProtection="1">
      <alignment/>
      <protection locked="0"/>
    </xf>
    <xf numFmtId="173" fontId="14" fillId="49" borderId="18" xfId="101" applyNumberFormat="1" applyFont="1" applyFill="1" applyBorder="1" applyAlignment="1" applyProtection="1">
      <alignment horizontal="center"/>
      <protection locked="0"/>
    </xf>
    <xf numFmtId="3" fontId="91" fillId="0" borderId="18" xfId="101" applyNumberFormat="1" applyFont="1" applyFill="1" applyBorder="1" applyAlignment="1" applyProtection="1">
      <alignment horizontal="center"/>
      <protection locked="0"/>
    </xf>
    <xf numFmtId="3" fontId="92" fillId="0" borderId="18" xfId="101" applyNumberFormat="1" applyFont="1" applyFill="1" applyBorder="1" applyAlignment="1" applyProtection="1">
      <alignment horizontal="center"/>
      <protection locked="0"/>
    </xf>
    <xf numFmtId="1" fontId="2" fillId="0" borderId="37" xfId="101" applyNumberFormat="1" applyFont="1" applyFill="1" applyBorder="1" applyAlignment="1" applyProtection="1">
      <alignment horizontal="center" vertical="center" wrapText="1"/>
      <protection locked="0"/>
    </xf>
    <xf numFmtId="1" fontId="2" fillId="0" borderId="38" xfId="101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101" applyNumberFormat="1" applyFont="1" applyFill="1" applyBorder="1" applyAlignment="1" applyProtection="1">
      <alignment horizontal="center" vertical="center" wrapText="1"/>
      <protection locked="0"/>
    </xf>
    <xf numFmtId="1" fontId="2" fillId="0" borderId="39" xfId="101" applyNumberFormat="1" applyFont="1" applyFill="1" applyBorder="1" applyAlignment="1" applyProtection="1">
      <alignment horizontal="center" vertical="center" wrapText="1"/>
      <protection locked="0"/>
    </xf>
    <xf numFmtId="1" fontId="2" fillId="0" borderId="34" xfId="101" applyNumberFormat="1" applyFont="1" applyFill="1" applyBorder="1" applyAlignment="1" applyProtection="1">
      <alignment horizontal="center" vertical="center" wrapText="1"/>
      <protection locked="0"/>
    </xf>
    <xf numFmtId="1" fontId="2" fillId="0" borderId="32" xfId="101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106" applyFont="1" applyAlignment="1">
      <alignment horizontal="center"/>
      <protection/>
    </xf>
    <xf numFmtId="0" fontId="9" fillId="0" borderId="0" xfId="106" applyFont="1" applyAlignment="1">
      <alignment horizontal="center"/>
      <protection/>
    </xf>
    <xf numFmtId="0" fontId="42" fillId="0" borderId="34" xfId="105" applyFont="1" applyFill="1" applyBorder="1" applyAlignment="1">
      <alignment horizontal="left"/>
      <protection/>
    </xf>
    <xf numFmtId="0" fontId="13" fillId="0" borderId="35" xfId="106" applyFont="1" applyBorder="1" applyAlignment="1">
      <alignment horizontal="center" vertical="center" wrapText="1"/>
      <protection/>
    </xf>
    <xf numFmtId="0" fontId="13" fillId="0" borderId="32" xfId="106" applyFont="1" applyBorder="1" applyAlignment="1">
      <alignment horizontal="center" vertical="center" wrapText="1"/>
      <protection/>
    </xf>
    <xf numFmtId="0" fontId="41" fillId="0" borderId="18" xfId="106" applyFont="1" applyBorder="1" applyAlignment="1">
      <alignment horizontal="center" vertical="center"/>
      <protection/>
    </xf>
    <xf numFmtId="0" fontId="34" fillId="0" borderId="0" xfId="104" applyFont="1" applyFill="1" applyAlignment="1">
      <alignment horizontal="center" vertical="top" wrapText="1"/>
      <protection/>
    </xf>
    <xf numFmtId="0" fontId="34" fillId="0" borderId="18" xfId="104" applyFont="1" applyFill="1" applyBorder="1" applyAlignment="1">
      <alignment horizontal="center" vertical="top" wrapText="1"/>
      <protection/>
    </xf>
    <xf numFmtId="0" fontId="35" fillId="0" borderId="18" xfId="104" applyFont="1" applyBorder="1" applyAlignment="1">
      <alignment horizontal="center" vertical="center" wrapText="1"/>
      <protection/>
    </xf>
    <xf numFmtId="0" fontId="23" fillId="0" borderId="0" xfId="107" applyFont="1" applyFill="1" applyAlignment="1">
      <alignment horizontal="center" wrapText="1"/>
      <protection/>
    </xf>
    <xf numFmtId="0" fontId="25" fillId="0" borderId="0" xfId="107" applyFont="1" applyFill="1" applyAlignment="1">
      <alignment horizontal="center"/>
      <protection/>
    </xf>
    <xf numFmtId="0" fontId="26" fillId="0" borderId="40" xfId="107" applyFont="1" applyFill="1" applyBorder="1" applyAlignment="1">
      <alignment horizontal="center"/>
      <protection/>
    </xf>
    <xf numFmtId="0" fontId="26" fillId="0" borderId="41" xfId="107" applyFont="1" applyFill="1" applyBorder="1" applyAlignment="1">
      <alignment horizontal="center"/>
      <protection/>
    </xf>
    <xf numFmtId="0" fontId="27" fillId="0" borderId="42" xfId="107" applyFont="1" applyFill="1" applyBorder="1" applyAlignment="1">
      <alignment horizontal="center" vertical="center" wrapText="1"/>
      <protection/>
    </xf>
    <xf numFmtId="0" fontId="27" fillId="0" borderId="18" xfId="107" applyFont="1" applyFill="1" applyBorder="1" applyAlignment="1">
      <alignment horizontal="center" vertical="center" wrapText="1"/>
      <protection/>
    </xf>
    <xf numFmtId="14" fontId="27" fillId="0" borderId="42" xfId="87" applyNumberFormat="1" applyFont="1" applyBorder="1" applyAlignment="1">
      <alignment horizontal="center" vertical="center" wrapText="1"/>
      <protection/>
    </xf>
    <xf numFmtId="14" fontId="27" fillId="0" borderId="43" xfId="87" applyNumberFormat="1" applyFont="1" applyBorder="1" applyAlignment="1">
      <alignment horizontal="center" vertical="center" wrapText="1"/>
      <protection/>
    </xf>
    <xf numFmtId="0" fontId="30" fillId="0" borderId="0" xfId="107" applyFont="1" applyFill="1" applyAlignment="1">
      <alignment horizontal="center" wrapText="1"/>
      <protection/>
    </xf>
    <xf numFmtId="0" fontId="25" fillId="0" borderId="0" xfId="107" applyFont="1" applyFill="1" applyAlignment="1">
      <alignment horizontal="center" wrapText="1"/>
      <protection/>
    </xf>
    <xf numFmtId="0" fontId="26" fillId="0" borderId="44" xfId="107" applyFont="1" applyFill="1" applyBorder="1" applyAlignment="1">
      <alignment horizontal="center"/>
      <protection/>
    </xf>
    <xf numFmtId="0" fontId="26" fillId="0" borderId="21" xfId="107" applyFont="1" applyFill="1" applyBorder="1" applyAlignment="1">
      <alignment horizontal="center"/>
      <protection/>
    </xf>
    <xf numFmtId="0" fontId="23" fillId="0" borderId="42" xfId="107" applyFont="1" applyFill="1" applyBorder="1" applyAlignment="1">
      <alignment horizontal="center" vertical="center" wrapText="1"/>
      <protection/>
    </xf>
    <xf numFmtId="0" fontId="23" fillId="0" borderId="18" xfId="107" applyFont="1" applyFill="1" applyBorder="1" applyAlignment="1">
      <alignment horizontal="center" vertical="center" wrapText="1"/>
      <protection/>
    </xf>
    <xf numFmtId="0" fontId="23" fillId="0" borderId="43" xfId="107" applyFont="1" applyFill="1" applyBorder="1" applyAlignment="1">
      <alignment horizontal="center" vertical="center" wrapText="1"/>
      <protection/>
    </xf>
    <xf numFmtId="49" fontId="5" fillId="0" borderId="32" xfId="99" applyNumberFormat="1" applyFont="1" applyFill="1" applyBorder="1" applyAlignment="1">
      <alignment horizontal="center"/>
      <protection/>
    </xf>
    <xf numFmtId="49" fontId="5" fillId="0" borderId="45" xfId="99" applyNumberFormat="1" applyFont="1" applyFill="1" applyBorder="1" applyAlignment="1">
      <alignment horizontal="center"/>
      <protection/>
    </xf>
    <xf numFmtId="0" fontId="9" fillId="0" borderId="46" xfId="98" applyFont="1" applyFill="1" applyBorder="1" applyAlignment="1">
      <alignment horizontal="left" vertical="center" wrapText="1"/>
      <protection/>
    </xf>
    <xf numFmtId="173" fontId="5" fillId="0" borderId="22" xfId="99" applyNumberFormat="1" applyFont="1" applyFill="1" applyBorder="1" applyAlignment="1">
      <alignment horizontal="center"/>
      <protection/>
    </xf>
    <xf numFmtId="173" fontId="5" fillId="0" borderId="36" xfId="99" applyNumberFormat="1" applyFont="1" applyFill="1" applyBorder="1" applyAlignment="1">
      <alignment horizontal="center"/>
      <protection/>
    </xf>
    <xf numFmtId="0" fontId="36" fillId="0" borderId="46" xfId="99" applyFont="1" applyFill="1" applyBorder="1" applyAlignment="1">
      <alignment horizontal="center" vertical="center" wrapText="1"/>
      <protection/>
    </xf>
    <xf numFmtId="0" fontId="36" fillId="0" borderId="34" xfId="99" applyFont="1" applyFill="1" applyBorder="1" applyAlignment="1">
      <alignment horizontal="center" vertical="center" wrapText="1"/>
      <protection/>
    </xf>
    <xf numFmtId="0" fontId="3" fillId="0" borderId="18" xfId="99" applyFont="1" applyFill="1" applyBorder="1" applyAlignment="1">
      <alignment horizontal="center" vertical="center" wrapText="1"/>
      <protection/>
    </xf>
    <xf numFmtId="0" fontId="5" fillId="0" borderId="22" xfId="99" applyFont="1" applyFill="1" applyBorder="1" applyAlignment="1">
      <alignment horizontal="center" vertical="center"/>
      <protection/>
    </xf>
    <xf numFmtId="0" fontId="5" fillId="0" borderId="36" xfId="99" applyFont="1" applyFill="1" applyBorder="1" applyAlignment="1">
      <alignment horizontal="center" vertical="center"/>
      <protection/>
    </xf>
    <xf numFmtId="0" fontId="35" fillId="0" borderId="0" xfId="100" applyFont="1" applyAlignment="1">
      <alignment horizontal="center"/>
      <protection/>
    </xf>
    <xf numFmtId="0" fontId="35" fillId="0" borderId="34" xfId="99" applyFont="1" applyFill="1" applyBorder="1" applyAlignment="1">
      <alignment horizontal="center" wrapText="1"/>
      <protection/>
    </xf>
    <xf numFmtId="0" fontId="5" fillId="0" borderId="18" xfId="99" applyFont="1" applyFill="1" applyBorder="1" applyAlignment="1">
      <alignment horizontal="center" vertical="center"/>
      <protection/>
    </xf>
    <xf numFmtId="1" fontId="16" fillId="0" borderId="18" xfId="101" applyNumberFormat="1" applyFont="1" applyFill="1" applyBorder="1" applyAlignment="1" applyProtection="1">
      <alignment horizontal="center" vertical="center" wrapText="1"/>
      <protection/>
    </xf>
    <xf numFmtId="1" fontId="14" fillId="0" borderId="18" xfId="101" applyNumberFormat="1" applyFont="1" applyFill="1" applyBorder="1" applyAlignment="1" applyProtection="1">
      <alignment horizontal="center" vertical="center" wrapText="1"/>
      <protection/>
    </xf>
    <xf numFmtId="1" fontId="14" fillId="0" borderId="35" xfId="101" applyNumberFormat="1" applyFont="1" applyFill="1" applyBorder="1" applyAlignment="1" applyProtection="1">
      <alignment horizontal="center" vertical="center" wrapText="1"/>
      <protection/>
    </xf>
    <xf numFmtId="1" fontId="14" fillId="0" borderId="19" xfId="101" applyNumberFormat="1" applyFont="1" applyFill="1" applyBorder="1" applyAlignment="1" applyProtection="1">
      <alignment horizontal="center" vertical="center" wrapText="1"/>
      <protection/>
    </xf>
    <xf numFmtId="1" fontId="2" fillId="0" borderId="35" xfId="101" applyNumberFormat="1" applyFont="1" applyFill="1" applyBorder="1" applyAlignment="1" applyProtection="1">
      <alignment horizontal="center" vertical="center" wrapText="1"/>
      <protection/>
    </xf>
    <xf numFmtId="1" fontId="2" fillId="0" borderId="19" xfId="101" applyNumberFormat="1" applyFont="1" applyFill="1" applyBorder="1" applyAlignment="1" applyProtection="1">
      <alignment horizontal="center" vertical="center" wrapText="1"/>
      <protection/>
    </xf>
    <xf numFmtId="1" fontId="15" fillId="0" borderId="18" xfId="101" applyNumberFormat="1" applyFont="1" applyFill="1" applyBorder="1" applyAlignment="1" applyProtection="1">
      <alignment horizontal="center" vertical="center" wrapText="1"/>
      <protection/>
    </xf>
    <xf numFmtId="1" fontId="15" fillId="0" borderId="22" xfId="101" applyNumberFormat="1" applyFont="1" applyFill="1" applyBorder="1" applyAlignment="1" applyProtection="1">
      <alignment horizontal="center" vertical="center" wrapText="1"/>
      <protection/>
    </xf>
    <xf numFmtId="1" fontId="15" fillId="0" borderId="36" xfId="101" applyNumberFormat="1" applyFont="1" applyFill="1" applyBorder="1" applyAlignment="1" applyProtection="1">
      <alignment horizontal="center" vertical="center" wrapText="1"/>
      <protection/>
    </xf>
    <xf numFmtId="1" fontId="34" fillId="0" borderId="0" xfId="101" applyNumberFormat="1" applyFont="1" applyFill="1" applyAlignment="1" applyProtection="1">
      <alignment horizontal="center"/>
      <protection locked="0"/>
    </xf>
    <xf numFmtId="1" fontId="34" fillId="0" borderId="0" xfId="101" applyNumberFormat="1" applyFont="1" applyFill="1" applyBorder="1" applyAlignment="1" applyProtection="1">
      <alignment horizontal="center"/>
      <protection locked="0"/>
    </xf>
    <xf numFmtId="1" fontId="2" fillId="0" borderId="47" xfId="101" applyNumberFormat="1" applyFont="1" applyFill="1" applyBorder="1" applyAlignment="1" applyProtection="1">
      <alignment horizontal="center" vertical="center" wrapText="1"/>
      <protection/>
    </xf>
    <xf numFmtId="1" fontId="2" fillId="0" borderId="46" xfId="101" applyNumberFormat="1" applyFont="1" applyFill="1" applyBorder="1" applyAlignment="1" applyProtection="1">
      <alignment horizontal="center" vertical="center" wrapText="1"/>
      <protection/>
    </xf>
    <xf numFmtId="1" fontId="2" fillId="0" borderId="48" xfId="101" applyNumberFormat="1" applyFont="1" applyFill="1" applyBorder="1" applyAlignment="1" applyProtection="1">
      <alignment horizontal="center" vertical="center" wrapText="1"/>
      <protection/>
    </xf>
    <xf numFmtId="1" fontId="2" fillId="0" borderId="39" xfId="101" applyNumberFormat="1" applyFont="1" applyFill="1" applyBorder="1" applyAlignment="1" applyProtection="1">
      <alignment horizontal="center" vertical="center" wrapText="1"/>
      <protection/>
    </xf>
    <xf numFmtId="1" fontId="2" fillId="0" borderId="0" xfId="101" applyNumberFormat="1" applyFont="1" applyFill="1" applyBorder="1" applyAlignment="1" applyProtection="1">
      <alignment horizontal="center" vertical="center" wrapText="1"/>
      <protection/>
    </xf>
    <xf numFmtId="1" fontId="2" fillId="0" borderId="49" xfId="101" applyNumberFormat="1" applyFont="1" applyFill="1" applyBorder="1" applyAlignment="1" applyProtection="1">
      <alignment horizontal="center" vertical="center" wrapText="1"/>
      <protection/>
    </xf>
    <xf numFmtId="1" fontId="2" fillId="0" borderId="32" xfId="101" applyNumberFormat="1" applyFont="1" applyFill="1" applyBorder="1" applyAlignment="1" applyProtection="1">
      <alignment horizontal="center" vertical="center" wrapText="1"/>
      <protection/>
    </xf>
    <xf numFmtId="1" fontId="2" fillId="0" borderId="34" xfId="101" applyNumberFormat="1" applyFont="1" applyFill="1" applyBorder="1" applyAlignment="1" applyProtection="1">
      <alignment horizontal="center" vertical="center" wrapText="1"/>
      <protection/>
    </xf>
    <xf numFmtId="1" fontId="2" fillId="0" borderId="45" xfId="101" applyNumberFormat="1" applyFont="1" applyFill="1" applyBorder="1" applyAlignment="1" applyProtection="1">
      <alignment horizontal="center" vertical="center" wrapText="1"/>
      <protection/>
    </xf>
    <xf numFmtId="1" fontId="11" fillId="0" borderId="0" xfId="101" applyNumberFormat="1" applyFont="1" applyFill="1" applyAlignment="1" applyProtection="1">
      <alignment horizontal="center"/>
      <protection locked="0"/>
    </xf>
    <xf numFmtId="1" fontId="3" fillId="0" borderId="35" xfId="101" applyNumberFormat="1" applyFont="1" applyFill="1" applyBorder="1" applyAlignment="1" applyProtection="1">
      <alignment horizontal="center" vertical="center" wrapText="1"/>
      <protection/>
    </xf>
    <xf numFmtId="1" fontId="3" fillId="0" borderId="29" xfId="101" applyNumberFormat="1" applyFont="1" applyFill="1" applyBorder="1" applyAlignment="1" applyProtection="1">
      <alignment horizontal="center" vertical="center" wrapText="1"/>
      <protection/>
    </xf>
    <xf numFmtId="1" fontId="3" fillId="0" borderId="19" xfId="101" applyNumberFormat="1" applyFont="1" applyFill="1" applyBorder="1" applyAlignment="1" applyProtection="1">
      <alignment horizontal="center" vertical="center" wrapText="1"/>
      <protection/>
    </xf>
    <xf numFmtId="1" fontId="2" fillId="0" borderId="18" xfId="101" applyNumberFormat="1" applyFont="1" applyFill="1" applyBorder="1" applyAlignment="1" applyProtection="1">
      <alignment horizontal="center" vertical="center" wrapText="1"/>
      <protection/>
    </xf>
    <xf numFmtId="1" fontId="2" fillId="49" borderId="47" xfId="101" applyNumberFormat="1" applyFont="1" applyFill="1" applyBorder="1" applyAlignment="1" applyProtection="1">
      <alignment horizontal="center" vertical="center" wrapText="1"/>
      <protection/>
    </xf>
    <xf numFmtId="1" fontId="2" fillId="49" borderId="46" xfId="101" applyNumberFormat="1" applyFont="1" applyFill="1" applyBorder="1" applyAlignment="1" applyProtection="1">
      <alignment horizontal="center" vertical="center" wrapText="1"/>
      <protection/>
    </xf>
    <xf numFmtId="1" fontId="2" fillId="49" borderId="48" xfId="101" applyNumberFormat="1" applyFont="1" applyFill="1" applyBorder="1" applyAlignment="1" applyProtection="1">
      <alignment horizontal="center" vertical="center" wrapText="1"/>
      <protection/>
    </xf>
    <xf numFmtId="1" fontId="2" fillId="49" borderId="39" xfId="101" applyNumberFormat="1" applyFont="1" applyFill="1" applyBorder="1" applyAlignment="1" applyProtection="1">
      <alignment horizontal="center" vertical="center" wrapText="1"/>
      <protection/>
    </xf>
    <xf numFmtId="1" fontId="2" fillId="49" borderId="0" xfId="101" applyNumberFormat="1" applyFont="1" applyFill="1" applyBorder="1" applyAlignment="1" applyProtection="1">
      <alignment horizontal="center" vertical="center" wrapText="1"/>
      <protection/>
    </xf>
    <xf numFmtId="1" fontId="2" fillId="49" borderId="49" xfId="101" applyNumberFormat="1" applyFont="1" applyFill="1" applyBorder="1" applyAlignment="1" applyProtection="1">
      <alignment horizontal="center" vertical="center" wrapText="1"/>
      <protection/>
    </xf>
    <xf numFmtId="1" fontId="2" fillId="49" borderId="32" xfId="101" applyNumberFormat="1" applyFont="1" applyFill="1" applyBorder="1" applyAlignment="1" applyProtection="1">
      <alignment horizontal="center" vertical="center" wrapText="1"/>
      <protection/>
    </xf>
    <xf numFmtId="1" fontId="2" fillId="49" borderId="34" xfId="101" applyNumberFormat="1" applyFont="1" applyFill="1" applyBorder="1" applyAlignment="1" applyProtection="1">
      <alignment horizontal="center" vertical="center" wrapText="1"/>
      <protection/>
    </xf>
    <xf numFmtId="1" fontId="2" fillId="49" borderId="45" xfId="101" applyNumberFormat="1" applyFont="1" applyFill="1" applyBorder="1" applyAlignment="1" applyProtection="1">
      <alignment horizontal="center" vertical="center" wrapText="1"/>
      <protection/>
    </xf>
    <xf numFmtId="1" fontId="2" fillId="0" borderId="18" xfId="101" applyNumberFormat="1" applyFont="1" applyFill="1" applyBorder="1" applyAlignment="1" applyProtection="1">
      <alignment horizontal="center" vertical="center" wrapText="1"/>
      <protection locked="0"/>
    </xf>
    <xf numFmtId="1" fontId="2" fillId="0" borderId="39" xfId="101" applyNumberFormat="1" applyFont="1" applyFill="1" applyBorder="1" applyAlignment="1" applyProtection="1">
      <alignment horizontal="center" vertical="center" wrapText="1"/>
      <protection locked="0"/>
    </xf>
    <xf numFmtId="1" fontId="2" fillId="0" borderId="49" xfId="101" applyNumberFormat="1" applyFont="1" applyFill="1" applyBorder="1" applyAlignment="1" applyProtection="1">
      <alignment horizontal="center" vertical="center" wrapText="1"/>
      <protection locked="0"/>
    </xf>
    <xf numFmtId="1" fontId="2" fillId="0" borderId="32" xfId="101" applyNumberFormat="1" applyFont="1" applyFill="1" applyBorder="1" applyAlignment="1" applyProtection="1">
      <alignment horizontal="center" vertical="center" wrapText="1"/>
      <protection locked="0"/>
    </xf>
    <xf numFmtId="1" fontId="2" fillId="0" borderId="45" xfId="101" applyNumberFormat="1" applyFont="1" applyFill="1" applyBorder="1" applyAlignment="1" applyProtection="1">
      <alignment horizontal="center" vertical="center" wrapText="1"/>
      <protection locked="0"/>
    </xf>
    <xf numFmtId="1" fontId="11" fillId="0" borderId="22" xfId="101" applyNumberFormat="1" applyFont="1" applyFill="1" applyBorder="1" applyAlignment="1" applyProtection="1">
      <alignment horizontal="center" vertical="center" wrapText="1"/>
      <protection/>
    </xf>
    <xf numFmtId="1" fontId="11" fillId="0" borderId="33" xfId="101" applyNumberFormat="1" applyFont="1" applyFill="1" applyBorder="1" applyAlignment="1" applyProtection="1">
      <alignment horizontal="center" vertical="center" wrapText="1"/>
      <protection/>
    </xf>
    <xf numFmtId="1" fontId="11" fillId="0" borderId="36" xfId="101" applyNumberFormat="1" applyFont="1" applyFill="1" applyBorder="1" applyAlignment="1" applyProtection="1">
      <alignment horizontal="center" vertical="center" wrapText="1"/>
      <protection/>
    </xf>
    <xf numFmtId="1" fontId="11" fillId="0" borderId="18" xfId="101" applyNumberFormat="1" applyFont="1" applyFill="1" applyBorder="1" applyAlignment="1" applyProtection="1">
      <alignment horizontal="center" vertical="center" wrapText="1"/>
      <protection/>
    </xf>
    <xf numFmtId="1" fontId="58" fillId="49" borderId="18" xfId="101" applyNumberFormat="1" applyFont="1" applyFill="1" applyBorder="1" applyAlignment="1" applyProtection="1">
      <alignment horizontal="center" vertical="center" wrapText="1"/>
      <protection/>
    </xf>
    <xf numFmtId="1" fontId="15" fillId="0" borderId="47" xfId="101" applyNumberFormat="1" applyFont="1" applyFill="1" applyBorder="1" applyAlignment="1" applyProtection="1">
      <alignment horizontal="center" vertical="center" wrapText="1"/>
      <protection/>
    </xf>
    <xf numFmtId="1" fontId="15" fillId="0" borderId="48" xfId="101" applyNumberFormat="1" applyFont="1" applyFill="1" applyBorder="1" applyAlignment="1" applyProtection="1">
      <alignment horizontal="center" vertical="center" wrapText="1"/>
      <protection/>
    </xf>
    <xf numFmtId="1" fontId="2" fillId="0" borderId="35" xfId="101" applyNumberFormat="1" applyFont="1" applyFill="1" applyBorder="1" applyAlignment="1" applyProtection="1">
      <alignment horizontal="center" vertical="center"/>
      <protection locked="0"/>
    </xf>
    <xf numFmtId="1" fontId="2" fillId="0" borderId="19" xfId="101" applyNumberFormat="1" applyFont="1" applyFill="1" applyBorder="1" applyAlignment="1" applyProtection="1">
      <alignment horizontal="center" vertical="center"/>
      <protection locked="0"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Звичайний 2 3" xfId="87"/>
    <cellStyle name="Звичайний 3 2 3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Обычный 2 2" xfId="94"/>
    <cellStyle name="Обычный 2 3" xfId="95"/>
    <cellStyle name="Обычный 3" xfId="96"/>
    <cellStyle name="Обычный 4" xfId="97"/>
    <cellStyle name="Обычный 5 2" xfId="98"/>
    <cellStyle name="Обычный 5 3" xfId="99"/>
    <cellStyle name="Обычный 6 3" xfId="100"/>
    <cellStyle name="Обычный_06" xfId="101"/>
    <cellStyle name="Обычный_09_Професійний склад" xfId="102"/>
    <cellStyle name="Обычный_12 Зинкевич" xfId="103"/>
    <cellStyle name="Обычный_27.08.2013" xfId="104"/>
    <cellStyle name="Обычный_TБЛ-12~1" xfId="105"/>
    <cellStyle name="Обычный_Иванова_1.03.05" xfId="106"/>
    <cellStyle name="Обычный_Форма7Н" xfId="107"/>
    <cellStyle name="Followed Hyperlink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Стиль 1" xfId="114"/>
    <cellStyle name="Текст предупреждения" xfId="115"/>
    <cellStyle name="Тысячи [0]_Анализ" xfId="116"/>
    <cellStyle name="Тысячи_Анализ" xfId="117"/>
    <cellStyle name="Comma" xfId="118"/>
    <cellStyle name="Comma [0]" xfId="119"/>
    <cellStyle name="ФинᎰнсовый_Лист1 (3)_1" xfId="120"/>
    <cellStyle name="Хороший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obanyuk-ak\AppData\Local\Microsoft\Windows\Temporary%20Internet%20Files\Content.Outlook\Z41SHQ3F\&#1050;&#1083;&#1072;&#1089;&#1090;&#1077;&#1088;&#1080;%20&#1058;&#1088;&#1080;&#1074;&#1072;&#1083;&#1110;&#1089;&#1090;&#1100;%20&#1073;&#1077;&#1079;&#1088;&#1086;&#1073;&#1110;&#1090;&#1090;&#110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23">
          <cell r="N23">
            <v>10.9</v>
          </cell>
        </row>
        <row r="24">
          <cell r="N24">
            <v>8.8</v>
          </cell>
        </row>
        <row r="25">
          <cell r="N25">
            <v>19.4</v>
          </cell>
        </row>
        <row r="26">
          <cell r="N26">
            <v>11.7</v>
          </cell>
        </row>
        <row r="27">
          <cell r="N27">
            <v>9.9</v>
          </cell>
        </row>
        <row r="28">
          <cell r="N28">
            <v>7.2</v>
          </cell>
        </row>
        <row r="29">
          <cell r="N29">
            <v>12.2</v>
          </cell>
        </row>
        <row r="30">
          <cell r="N30">
            <v>3.8</v>
          </cell>
        </row>
        <row r="31">
          <cell r="N31">
            <v>18.5</v>
          </cell>
        </row>
        <row r="32">
          <cell r="N32">
            <v>9.4</v>
          </cell>
        </row>
        <row r="33">
          <cell r="N33">
            <v>10.3</v>
          </cell>
        </row>
        <row r="34">
          <cell r="N34">
            <v>13.4</v>
          </cell>
        </row>
        <row r="35">
          <cell r="N35">
            <v>8.6</v>
          </cell>
        </row>
        <row r="36">
          <cell r="N36">
            <v>11.5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44.421875" style="0" customWidth="1"/>
    <col min="2" max="2" width="7.57421875" style="0" customWidth="1"/>
    <col min="3" max="3" width="9.8515625" style="0" customWidth="1"/>
    <col min="4" max="4" width="8.28125" style="0" customWidth="1"/>
    <col min="5" max="5" width="8.140625" style="0" customWidth="1"/>
    <col min="6" max="6" width="7.57421875" style="0" customWidth="1"/>
    <col min="7" max="7" width="8.28125" style="0" customWidth="1"/>
    <col min="8" max="8" width="8.57421875" style="0" customWidth="1"/>
    <col min="9" max="9" width="8.28125" style="0" customWidth="1"/>
    <col min="10" max="10" width="9.28125" style="0" customWidth="1"/>
  </cols>
  <sheetData>
    <row r="1" spans="1:10" ht="20.25">
      <c r="A1" s="258" t="s">
        <v>76</v>
      </c>
      <c r="B1" s="258"/>
      <c r="C1" s="258"/>
      <c r="D1" s="258"/>
      <c r="E1" s="258"/>
      <c r="F1" s="258"/>
      <c r="G1" s="258"/>
      <c r="H1" s="258"/>
      <c r="I1" s="258"/>
      <c r="J1" s="240"/>
    </row>
    <row r="2" spans="1:10" ht="15.75">
      <c r="A2" s="259" t="s">
        <v>77</v>
      </c>
      <c r="B2" s="259"/>
      <c r="C2" s="259"/>
      <c r="D2" s="259"/>
      <c r="E2" s="259"/>
      <c r="F2" s="259"/>
      <c r="G2" s="259"/>
      <c r="H2" s="259"/>
      <c r="I2" s="259"/>
      <c r="J2" s="241"/>
    </row>
    <row r="3" spans="1:10" ht="15">
      <c r="A3" s="124"/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5">
      <c r="A4" s="260" t="s">
        <v>78</v>
      </c>
      <c r="B4" s="260"/>
      <c r="C4" s="260"/>
      <c r="D4" s="260"/>
      <c r="E4" s="260"/>
      <c r="F4" s="260"/>
      <c r="G4" s="260"/>
      <c r="H4" s="260"/>
      <c r="I4" s="260"/>
      <c r="J4" s="242"/>
    </row>
    <row r="5" spans="1:12" ht="25.5">
      <c r="A5" s="261"/>
      <c r="B5" s="125" t="s">
        <v>79</v>
      </c>
      <c r="C5" s="126" t="s">
        <v>80</v>
      </c>
      <c r="D5" s="126" t="s">
        <v>81</v>
      </c>
      <c r="E5" s="126" t="s">
        <v>82</v>
      </c>
      <c r="F5" s="126" t="s">
        <v>83</v>
      </c>
      <c r="G5" s="126" t="s">
        <v>84</v>
      </c>
      <c r="H5" s="126" t="s">
        <v>85</v>
      </c>
      <c r="I5" s="126" t="s">
        <v>93</v>
      </c>
      <c r="J5" s="243" t="s">
        <v>143</v>
      </c>
      <c r="K5" s="243" t="s">
        <v>141</v>
      </c>
      <c r="L5" s="244"/>
    </row>
    <row r="6" spans="1:12" ht="15">
      <c r="A6" s="262"/>
      <c r="B6" s="263" t="s">
        <v>86</v>
      </c>
      <c r="C6" s="263"/>
      <c r="D6" s="263"/>
      <c r="E6" s="263"/>
      <c r="F6" s="263"/>
      <c r="G6" s="263"/>
      <c r="H6" s="263"/>
      <c r="I6" s="263"/>
      <c r="J6" s="263"/>
      <c r="K6" s="263"/>
      <c r="L6" s="245"/>
    </row>
    <row r="7" spans="1:12" ht="29.25" customHeight="1">
      <c r="A7" s="127" t="s">
        <v>138</v>
      </c>
      <c r="B7" s="128">
        <v>418</v>
      </c>
      <c r="C7" s="128">
        <v>419.6</v>
      </c>
      <c r="D7" s="128">
        <v>420.7</v>
      </c>
      <c r="E7" s="129">
        <v>423</v>
      </c>
      <c r="F7" s="130">
        <v>407.4</v>
      </c>
      <c r="G7" s="131">
        <v>404.9</v>
      </c>
      <c r="H7" s="132">
        <v>411.8</v>
      </c>
      <c r="I7" s="132">
        <v>414.1</v>
      </c>
      <c r="J7" s="132">
        <v>407.9</v>
      </c>
      <c r="K7" s="230">
        <v>410.3</v>
      </c>
      <c r="L7" s="246"/>
    </row>
    <row r="8" spans="1:12" ht="37.5" customHeight="1" thickBot="1">
      <c r="A8" s="133" t="s">
        <v>87</v>
      </c>
      <c r="B8" s="134">
        <v>62.7</v>
      </c>
      <c r="C8" s="134">
        <v>62.9</v>
      </c>
      <c r="D8" s="134">
        <v>63</v>
      </c>
      <c r="E8" s="135">
        <v>63.4</v>
      </c>
      <c r="F8" s="136">
        <v>61</v>
      </c>
      <c r="G8" s="137">
        <v>60.5</v>
      </c>
      <c r="H8" s="138">
        <v>61.5</v>
      </c>
      <c r="I8" s="138">
        <v>61.8</v>
      </c>
      <c r="J8" s="138">
        <v>60.9</v>
      </c>
      <c r="K8" s="229">
        <v>61.3</v>
      </c>
      <c r="L8" s="246"/>
    </row>
    <row r="9" spans="1:12" ht="49.5" customHeight="1" thickTop="1">
      <c r="A9" s="139" t="s">
        <v>88</v>
      </c>
      <c r="B9" s="128">
        <v>382.4</v>
      </c>
      <c r="C9" s="128">
        <v>385.4</v>
      </c>
      <c r="D9" s="128">
        <v>387.2</v>
      </c>
      <c r="E9" s="130">
        <v>391.6</v>
      </c>
      <c r="F9" s="130">
        <v>370.6</v>
      </c>
      <c r="G9" s="131">
        <v>367.2</v>
      </c>
      <c r="H9" s="132">
        <v>376.1</v>
      </c>
      <c r="I9" s="132">
        <v>379.3</v>
      </c>
      <c r="J9" s="132">
        <v>371.1</v>
      </c>
      <c r="K9" s="230">
        <v>374.3</v>
      </c>
      <c r="L9" s="246"/>
    </row>
    <row r="10" spans="1:12" ht="30.75" customHeight="1" thickBot="1">
      <c r="A10" s="133" t="s">
        <v>89</v>
      </c>
      <c r="B10" s="134">
        <v>57.4</v>
      </c>
      <c r="C10" s="134">
        <v>57.7</v>
      </c>
      <c r="D10" s="134">
        <v>57.9</v>
      </c>
      <c r="E10" s="135">
        <v>58.7</v>
      </c>
      <c r="F10" s="135">
        <v>55.5</v>
      </c>
      <c r="G10" s="137">
        <v>54.9</v>
      </c>
      <c r="H10" s="138">
        <v>56.2</v>
      </c>
      <c r="I10" s="138">
        <v>56.6</v>
      </c>
      <c r="J10" s="138">
        <v>55.4</v>
      </c>
      <c r="K10" s="229">
        <v>55.9</v>
      </c>
      <c r="L10" s="246"/>
    </row>
    <row r="11" spans="1:12" ht="44.25" customHeight="1" thickTop="1">
      <c r="A11" s="140" t="s">
        <v>90</v>
      </c>
      <c r="B11" s="128">
        <v>35.6</v>
      </c>
      <c r="C11" s="128">
        <v>34.2</v>
      </c>
      <c r="D11" s="128">
        <v>33.5</v>
      </c>
      <c r="E11" s="130">
        <v>31.4</v>
      </c>
      <c r="F11" s="130">
        <v>36.8</v>
      </c>
      <c r="G11" s="131">
        <v>37.7</v>
      </c>
      <c r="H11" s="132">
        <v>35.7</v>
      </c>
      <c r="I11" s="132">
        <v>34.8</v>
      </c>
      <c r="J11" s="132">
        <v>36.8</v>
      </c>
      <c r="K11" s="231">
        <v>36</v>
      </c>
      <c r="L11" s="246"/>
    </row>
    <row r="12" spans="1:12" ht="48" customHeight="1" thickBot="1">
      <c r="A12" s="141" t="s">
        <v>91</v>
      </c>
      <c r="B12" s="134">
        <v>8.5</v>
      </c>
      <c r="C12" s="134">
        <v>8.2</v>
      </c>
      <c r="D12" s="134">
        <v>8</v>
      </c>
      <c r="E12" s="136">
        <v>7.4</v>
      </c>
      <c r="F12" s="136">
        <v>9</v>
      </c>
      <c r="G12" s="137">
        <v>9.3</v>
      </c>
      <c r="H12" s="138">
        <v>8.7</v>
      </c>
      <c r="I12" s="138">
        <v>8.4</v>
      </c>
      <c r="J12" s="138">
        <v>8.8</v>
      </c>
      <c r="K12" s="229">
        <v>8.8</v>
      </c>
      <c r="L12" s="246"/>
    </row>
    <row r="13" spans="1:12" ht="39" customHeight="1" thickTop="1">
      <c r="A13" s="142" t="s">
        <v>137</v>
      </c>
      <c r="B13" s="143"/>
      <c r="C13" s="128">
        <v>247.9</v>
      </c>
      <c r="D13" s="128">
        <v>247.5</v>
      </c>
      <c r="E13" s="130">
        <v>244.6</v>
      </c>
      <c r="F13" s="130">
        <v>260.9</v>
      </c>
      <c r="G13" s="131">
        <v>264.3</v>
      </c>
      <c r="H13" s="132">
        <v>257.8</v>
      </c>
      <c r="I13" s="132">
        <v>255.9</v>
      </c>
      <c r="J13" s="132">
        <v>259</v>
      </c>
      <c r="K13" s="231">
        <v>259</v>
      </c>
      <c r="L13" s="246"/>
    </row>
  </sheetData>
  <sheetProtection/>
  <mergeCells count="5">
    <mergeCell ref="A1:I1"/>
    <mergeCell ref="A2:I2"/>
    <mergeCell ref="A4:I4"/>
    <mergeCell ref="A5:A6"/>
    <mergeCell ref="B6:K6"/>
  </mergeCells>
  <printOptions/>
  <pageMargins left="0.5118110236220472" right="0.5118110236220472" top="0.944881889763779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3"/>
  <sheetViews>
    <sheetView view="pageBreakPreview" zoomScale="75" zoomScaleNormal="85" zoomScaleSheetLayoutView="75" zoomScalePageLayoutView="0" workbookViewId="0" topLeftCell="B1">
      <pane xSplit="1" ySplit="7" topLeftCell="C8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D21" sqref="D21"/>
    </sheetView>
  </sheetViews>
  <sheetFormatPr defaultColWidth="9.140625" defaultRowHeight="15"/>
  <cols>
    <col min="1" max="1" width="1.28515625" style="58" hidden="1" customWidth="1"/>
    <col min="2" max="2" width="24.140625" style="58" customWidth="1"/>
    <col min="3" max="4" width="17.8515625" style="58" customWidth="1"/>
    <col min="5" max="5" width="17.57421875" style="58" customWidth="1"/>
    <col min="6" max="6" width="16.7109375" style="58" customWidth="1"/>
    <col min="7" max="7" width="9.140625" style="58" customWidth="1"/>
    <col min="8" max="10" width="0" style="58" hidden="1" customWidth="1"/>
    <col min="11" max="16384" width="9.140625" style="58" customWidth="1"/>
  </cols>
  <sheetData>
    <row r="1" s="42" customFormat="1" ht="10.5" customHeight="1">
      <c r="F1" s="43"/>
    </row>
    <row r="2" spans="1:6" s="44" customFormat="1" ht="51" customHeight="1">
      <c r="A2" s="264" t="s">
        <v>144</v>
      </c>
      <c r="B2" s="264"/>
      <c r="C2" s="264"/>
      <c r="D2" s="264"/>
      <c r="E2" s="264"/>
      <c r="F2" s="264"/>
    </row>
    <row r="3" spans="1:6" s="44" customFormat="1" ht="20.25" customHeight="1">
      <c r="A3" s="45"/>
      <c r="B3" s="45"/>
      <c r="C3" s="45"/>
      <c r="D3" s="45"/>
      <c r="E3" s="45"/>
      <c r="F3" s="45"/>
    </row>
    <row r="4" spans="1:6" s="44" customFormat="1" ht="16.5" customHeight="1">
      <c r="A4" s="45"/>
      <c r="B4" s="45"/>
      <c r="C4" s="45"/>
      <c r="D4" s="45"/>
      <c r="E4" s="45"/>
      <c r="F4" s="46" t="s">
        <v>43</v>
      </c>
    </row>
    <row r="5" spans="1:6" s="44" customFormat="1" ht="24.75" customHeight="1">
      <c r="A5" s="45"/>
      <c r="B5" s="265"/>
      <c r="C5" s="266" t="s">
        <v>47</v>
      </c>
      <c r="D5" s="266" t="s">
        <v>96</v>
      </c>
      <c r="E5" s="266" t="s">
        <v>44</v>
      </c>
      <c r="F5" s="266"/>
    </row>
    <row r="6" spans="1:6" s="44" customFormat="1" ht="54.75" customHeight="1">
      <c r="A6" s="47"/>
      <c r="B6" s="265"/>
      <c r="C6" s="266"/>
      <c r="D6" s="266"/>
      <c r="E6" s="48" t="s">
        <v>3</v>
      </c>
      <c r="F6" s="49" t="s">
        <v>45</v>
      </c>
    </row>
    <row r="7" spans="2:6" s="50" customFormat="1" ht="19.5" customHeight="1">
      <c r="B7" s="51" t="s">
        <v>11</v>
      </c>
      <c r="C7" s="52">
        <v>1</v>
      </c>
      <c r="D7" s="53">
        <v>2</v>
      </c>
      <c r="E7" s="52">
        <v>3</v>
      </c>
      <c r="F7" s="53">
        <v>4</v>
      </c>
    </row>
    <row r="8" spans="2:10" s="54" customFormat="1" ht="23.25" customHeight="1">
      <c r="B8" s="66" t="s">
        <v>59</v>
      </c>
      <c r="C8" s="68">
        <f>SUM(C9:C21)</f>
        <v>1604</v>
      </c>
      <c r="D8" s="68">
        <f>SUM(D9:D21)</f>
        <v>1646</v>
      </c>
      <c r="E8" s="69">
        <f aca="true" t="shared" si="0" ref="E8:E20">ROUND(D8/C8*100,1)</f>
        <v>102.6</v>
      </c>
      <c r="F8" s="68">
        <f aca="true" t="shared" si="1" ref="F8:F23">D8-C8</f>
        <v>42</v>
      </c>
      <c r="H8" s="55" t="e">
        <f>ROUND(D8/#REF!*100,1)</f>
        <v>#REF!</v>
      </c>
      <c r="I8" s="56">
        <f aca="true" t="shared" si="2" ref="I8:J23">ROUND(C8/1000,1)</f>
        <v>1.6</v>
      </c>
      <c r="J8" s="56">
        <f t="shared" si="2"/>
        <v>1.6</v>
      </c>
    </row>
    <row r="9" spans="2:10" s="54" customFormat="1" ht="23.25" customHeight="1">
      <c r="B9" s="67" t="s">
        <v>48</v>
      </c>
      <c r="C9" s="70">
        <v>76</v>
      </c>
      <c r="D9" s="70">
        <v>28</v>
      </c>
      <c r="E9" s="69">
        <f t="shared" si="0"/>
        <v>36.8</v>
      </c>
      <c r="F9" s="70">
        <f t="shared" si="1"/>
        <v>-48</v>
      </c>
      <c r="H9" s="57" t="e">
        <f>ROUND(D9/#REF!*100,1)</f>
        <v>#REF!</v>
      </c>
      <c r="I9" s="56">
        <f t="shared" si="2"/>
        <v>0.1</v>
      </c>
      <c r="J9" s="56">
        <f t="shared" si="2"/>
        <v>0</v>
      </c>
    </row>
    <row r="10" spans="2:10" s="54" customFormat="1" ht="23.25" customHeight="1">
      <c r="B10" s="67" t="s">
        <v>49</v>
      </c>
      <c r="C10" s="70">
        <v>28</v>
      </c>
      <c r="D10" s="70">
        <v>0</v>
      </c>
      <c r="E10" s="69">
        <f t="shared" si="0"/>
        <v>0</v>
      </c>
      <c r="F10" s="70">
        <f t="shared" si="1"/>
        <v>-28</v>
      </c>
      <c r="H10" s="55" t="e">
        <f>ROUND(D10/#REF!*100,1)</f>
        <v>#REF!</v>
      </c>
      <c r="I10" s="56">
        <f t="shared" si="2"/>
        <v>0</v>
      </c>
      <c r="J10" s="56">
        <f t="shared" si="2"/>
        <v>0</v>
      </c>
    </row>
    <row r="11" spans="2:10" s="54" customFormat="1" ht="23.25" customHeight="1">
      <c r="B11" s="67" t="s">
        <v>50</v>
      </c>
      <c r="C11" s="70">
        <v>52</v>
      </c>
      <c r="D11" s="70">
        <v>10</v>
      </c>
      <c r="E11" s="69">
        <f t="shared" si="0"/>
        <v>19.2</v>
      </c>
      <c r="F11" s="70">
        <f t="shared" si="1"/>
        <v>-42</v>
      </c>
      <c r="H11" s="57" t="e">
        <f>ROUND(D11/#REF!*100,1)</f>
        <v>#REF!</v>
      </c>
      <c r="I11" s="56">
        <f t="shared" si="2"/>
        <v>0.1</v>
      </c>
      <c r="J11" s="56">
        <f t="shared" si="2"/>
        <v>0</v>
      </c>
    </row>
    <row r="12" spans="2:10" s="54" customFormat="1" ht="23.25" customHeight="1">
      <c r="B12" s="67" t="s">
        <v>51</v>
      </c>
      <c r="C12" s="70">
        <v>29</v>
      </c>
      <c r="D12" s="70">
        <v>0</v>
      </c>
      <c r="E12" s="69">
        <f t="shared" si="0"/>
        <v>0</v>
      </c>
      <c r="F12" s="70">
        <f t="shared" si="1"/>
        <v>-29</v>
      </c>
      <c r="H12" s="55" t="e">
        <f>ROUND(D12/#REF!*100,1)</f>
        <v>#REF!</v>
      </c>
      <c r="I12" s="56">
        <f t="shared" si="2"/>
        <v>0</v>
      </c>
      <c r="J12" s="56">
        <f t="shared" si="2"/>
        <v>0</v>
      </c>
    </row>
    <row r="13" spans="2:10" s="54" customFormat="1" ht="23.25" customHeight="1">
      <c r="B13" s="67" t="s">
        <v>52</v>
      </c>
      <c r="C13" s="70">
        <v>45</v>
      </c>
      <c r="D13" s="70">
        <v>25</v>
      </c>
      <c r="E13" s="69">
        <f t="shared" si="0"/>
        <v>55.6</v>
      </c>
      <c r="F13" s="70">
        <f t="shared" si="1"/>
        <v>-20</v>
      </c>
      <c r="H13" s="55" t="e">
        <f>ROUND(D13/#REF!*100,1)</f>
        <v>#REF!</v>
      </c>
      <c r="I13" s="56">
        <f t="shared" si="2"/>
        <v>0</v>
      </c>
      <c r="J13" s="56">
        <f t="shared" si="2"/>
        <v>0</v>
      </c>
    </row>
    <row r="14" spans="2:10" s="54" customFormat="1" ht="23.25" customHeight="1">
      <c r="B14" s="67" t="s">
        <v>53</v>
      </c>
      <c r="C14" s="70">
        <v>79</v>
      </c>
      <c r="D14" s="70">
        <v>8</v>
      </c>
      <c r="E14" s="69">
        <f t="shared" si="0"/>
        <v>10.1</v>
      </c>
      <c r="F14" s="70">
        <f t="shared" si="1"/>
        <v>-71</v>
      </c>
      <c r="H14" s="55" t="e">
        <f>ROUND(D14/#REF!*100,1)</f>
        <v>#REF!</v>
      </c>
      <c r="I14" s="56">
        <f t="shared" si="2"/>
        <v>0.1</v>
      </c>
      <c r="J14" s="56">
        <f t="shared" si="2"/>
        <v>0</v>
      </c>
    </row>
    <row r="15" spans="2:10" s="54" customFormat="1" ht="23.25" customHeight="1">
      <c r="B15" s="67" t="s">
        <v>97</v>
      </c>
      <c r="C15" s="70">
        <v>55</v>
      </c>
      <c r="D15" s="70">
        <v>12</v>
      </c>
      <c r="E15" s="69">
        <f t="shared" si="0"/>
        <v>21.8</v>
      </c>
      <c r="F15" s="70">
        <f t="shared" si="1"/>
        <v>-43</v>
      </c>
      <c r="H15" s="55" t="e">
        <f>ROUND(D15/#REF!*100,1)</f>
        <v>#REF!</v>
      </c>
      <c r="I15" s="56">
        <f t="shared" si="2"/>
        <v>0.1</v>
      </c>
      <c r="J15" s="56">
        <f t="shared" si="2"/>
        <v>0</v>
      </c>
    </row>
    <row r="16" spans="2:10" s="54" customFormat="1" ht="23.25" customHeight="1">
      <c r="B16" s="67" t="s">
        <v>54</v>
      </c>
      <c r="C16" s="70">
        <v>45</v>
      </c>
      <c r="D16" s="70">
        <v>95</v>
      </c>
      <c r="E16" s="69">
        <f t="shared" si="0"/>
        <v>211.1</v>
      </c>
      <c r="F16" s="70">
        <f t="shared" si="1"/>
        <v>50</v>
      </c>
      <c r="H16" s="55" t="e">
        <f>ROUND(D16/#REF!*100,1)</f>
        <v>#REF!</v>
      </c>
      <c r="I16" s="56">
        <f t="shared" si="2"/>
        <v>0</v>
      </c>
      <c r="J16" s="56">
        <f t="shared" si="2"/>
        <v>0.1</v>
      </c>
    </row>
    <row r="17" spans="2:10" s="54" customFormat="1" ht="23.25" customHeight="1">
      <c r="B17" s="67" t="s">
        <v>55</v>
      </c>
      <c r="C17" s="70">
        <v>167</v>
      </c>
      <c r="D17" s="70">
        <v>39</v>
      </c>
      <c r="E17" s="69">
        <f t="shared" si="0"/>
        <v>23.4</v>
      </c>
      <c r="F17" s="70">
        <f t="shared" si="1"/>
        <v>-128</v>
      </c>
      <c r="H17" s="55" t="e">
        <f>ROUND(D17/#REF!*100,1)</f>
        <v>#REF!</v>
      </c>
      <c r="I17" s="56">
        <f t="shared" si="2"/>
        <v>0.2</v>
      </c>
      <c r="J17" s="56">
        <f t="shared" si="2"/>
        <v>0</v>
      </c>
    </row>
    <row r="18" spans="2:10" s="54" customFormat="1" ht="23.25" customHeight="1">
      <c r="B18" s="67" t="s">
        <v>56</v>
      </c>
      <c r="C18" s="70">
        <v>156</v>
      </c>
      <c r="D18" s="70">
        <v>641</v>
      </c>
      <c r="E18" s="69">
        <f t="shared" si="0"/>
        <v>410.9</v>
      </c>
      <c r="F18" s="70">
        <f t="shared" si="1"/>
        <v>485</v>
      </c>
      <c r="H18" s="57" t="e">
        <f>ROUND(D18/#REF!*100,1)</f>
        <v>#REF!</v>
      </c>
      <c r="I18" s="56">
        <f t="shared" si="2"/>
        <v>0.2</v>
      </c>
      <c r="J18" s="56">
        <f t="shared" si="2"/>
        <v>0.6</v>
      </c>
    </row>
    <row r="19" spans="2:10" s="54" customFormat="1" ht="23.25" customHeight="1">
      <c r="B19" s="67" t="s">
        <v>57</v>
      </c>
      <c r="C19" s="70">
        <v>118</v>
      </c>
      <c r="D19" s="70">
        <v>14</v>
      </c>
      <c r="E19" s="69">
        <f t="shared" si="0"/>
        <v>11.9</v>
      </c>
      <c r="F19" s="70">
        <f t="shared" si="1"/>
        <v>-104</v>
      </c>
      <c r="H19" s="57" t="e">
        <f>ROUND(D19/#REF!*100,1)</f>
        <v>#REF!</v>
      </c>
      <c r="I19" s="56">
        <f t="shared" si="2"/>
        <v>0.1</v>
      </c>
      <c r="J19" s="56">
        <f t="shared" si="2"/>
        <v>0</v>
      </c>
    </row>
    <row r="20" spans="2:10" s="54" customFormat="1" ht="23.25" customHeight="1">
      <c r="B20" s="67" t="s">
        <v>92</v>
      </c>
      <c r="C20" s="247">
        <v>754</v>
      </c>
      <c r="D20" s="70">
        <v>774</v>
      </c>
      <c r="E20" s="69">
        <f t="shared" si="0"/>
        <v>102.7</v>
      </c>
      <c r="F20" s="70">
        <f t="shared" si="1"/>
        <v>20</v>
      </c>
      <c r="H20" s="57" t="e">
        <f>ROUND(D20/#REF!*100,1)</f>
        <v>#REF!</v>
      </c>
      <c r="I20" s="56">
        <f t="shared" si="2"/>
        <v>0.8</v>
      </c>
      <c r="J20" s="56">
        <f t="shared" si="2"/>
        <v>0.8</v>
      </c>
    </row>
    <row r="21" spans="2:10" s="54" customFormat="1" ht="23.25" customHeight="1">
      <c r="B21" s="67" t="s">
        <v>58</v>
      </c>
      <c r="C21" s="247">
        <v>0</v>
      </c>
      <c r="D21" s="70">
        <v>0</v>
      </c>
      <c r="E21" s="69">
        <v>0</v>
      </c>
      <c r="F21" s="70">
        <f t="shared" si="1"/>
        <v>0</v>
      </c>
      <c r="H21" s="55" t="e">
        <f>ROUND(D21/#REF!*100,1)</f>
        <v>#REF!</v>
      </c>
      <c r="I21" s="56">
        <f t="shared" si="2"/>
        <v>0</v>
      </c>
      <c r="J21" s="56">
        <f t="shared" si="2"/>
        <v>0</v>
      </c>
    </row>
    <row r="22" spans="6:9" ht="12.75">
      <c r="F22" s="58">
        <f t="shared" si="1"/>
        <v>0</v>
      </c>
      <c r="I22" s="58">
        <f t="shared" si="2"/>
        <v>0</v>
      </c>
    </row>
    <row r="23" spans="6:9" ht="12.75">
      <c r="F23" s="58">
        <f t="shared" si="1"/>
        <v>0</v>
      </c>
      <c r="I23" s="58">
        <f t="shared" si="2"/>
        <v>0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1">
      <selection activeCell="C26" sqref="C26"/>
    </sheetView>
  </sheetViews>
  <sheetFormatPr defaultColWidth="8.8515625" defaultRowHeight="15"/>
  <cols>
    <col min="1" max="1" width="45.57421875" style="28" customWidth="1"/>
    <col min="2" max="3" width="11.57421875" style="28" customWidth="1"/>
    <col min="4" max="4" width="14.28125" style="28" customWidth="1"/>
    <col min="5" max="5" width="15.28125" style="28" customWidth="1"/>
    <col min="6" max="8" width="8.8515625" style="28" customWidth="1"/>
    <col min="9" max="9" width="43.00390625" style="28" customWidth="1"/>
    <col min="10" max="16384" width="8.8515625" style="28" customWidth="1"/>
  </cols>
  <sheetData>
    <row r="1" spans="1:5" s="23" customFormat="1" ht="41.25" customHeight="1">
      <c r="A1" s="267" t="s">
        <v>145</v>
      </c>
      <c r="B1" s="267"/>
      <c r="C1" s="267"/>
      <c r="D1" s="267"/>
      <c r="E1" s="267"/>
    </row>
    <row r="2" spans="1:5" s="23" customFormat="1" ht="21.75" customHeight="1">
      <c r="A2" s="268" t="s">
        <v>12</v>
      </c>
      <c r="B2" s="268"/>
      <c r="C2" s="268"/>
      <c r="D2" s="268"/>
      <c r="E2" s="268"/>
    </row>
    <row r="3" spans="1:5" s="25" customFormat="1" ht="12" customHeight="1" thickBot="1">
      <c r="A3" s="24"/>
      <c r="B3" s="24"/>
      <c r="C3" s="24"/>
      <c r="D3" s="24"/>
      <c r="E3" s="24"/>
    </row>
    <row r="4" spans="1:5" s="25" customFormat="1" ht="21" customHeight="1">
      <c r="A4" s="269"/>
      <c r="B4" s="271" t="s">
        <v>1</v>
      </c>
      <c r="C4" s="271" t="s">
        <v>95</v>
      </c>
      <c r="D4" s="273" t="s">
        <v>44</v>
      </c>
      <c r="E4" s="274"/>
    </row>
    <row r="5" spans="1:5" s="25" customFormat="1" ht="26.25" customHeight="1">
      <c r="A5" s="270"/>
      <c r="B5" s="272"/>
      <c r="C5" s="272"/>
      <c r="D5" s="60" t="s">
        <v>46</v>
      </c>
      <c r="E5" s="65" t="s">
        <v>3</v>
      </c>
    </row>
    <row r="6" spans="1:5" s="26" customFormat="1" ht="34.5" customHeight="1">
      <c r="A6" s="71" t="s">
        <v>60</v>
      </c>
      <c r="B6" s="72">
        <f>SUM(B7:B25)</f>
        <v>1604</v>
      </c>
      <c r="C6" s="73">
        <f>SUM(C7:C25)</f>
        <v>1646</v>
      </c>
      <c r="D6" s="74">
        <f>C6-B6</f>
        <v>42</v>
      </c>
      <c r="E6" s="75">
        <f>ROUND(C6/B6*100,1)</f>
        <v>102.6</v>
      </c>
    </row>
    <row r="7" spans="1:9" ht="39.75" customHeight="1">
      <c r="A7" s="76" t="s">
        <v>14</v>
      </c>
      <c r="B7" s="77">
        <v>6</v>
      </c>
      <c r="C7" s="77">
        <v>0</v>
      </c>
      <c r="D7" s="78">
        <f aca="true" t="shared" si="0" ref="D7:D26">C7-B7</f>
        <v>-6</v>
      </c>
      <c r="E7" s="75">
        <v>0</v>
      </c>
      <c r="F7" s="26"/>
      <c r="G7" s="27"/>
      <c r="I7" s="29"/>
    </row>
    <row r="8" spans="1:9" ht="44.25" customHeight="1">
      <c r="A8" s="76" t="s">
        <v>15</v>
      </c>
      <c r="B8" s="77">
        <v>0</v>
      </c>
      <c r="C8" s="77">
        <v>0</v>
      </c>
      <c r="D8" s="78">
        <f t="shared" si="0"/>
        <v>0</v>
      </c>
      <c r="E8" s="75">
        <v>0</v>
      </c>
      <c r="F8" s="26"/>
      <c r="G8" s="27"/>
      <c r="I8" s="29"/>
    </row>
    <row r="9" spans="1:9" s="30" customFormat="1" ht="27" customHeight="1">
      <c r="A9" s="76" t="s">
        <v>16</v>
      </c>
      <c r="B9" s="77">
        <v>54</v>
      </c>
      <c r="C9" s="77">
        <v>21</v>
      </c>
      <c r="D9" s="78">
        <f t="shared" si="0"/>
        <v>-33</v>
      </c>
      <c r="E9" s="75">
        <f aca="true" t="shared" si="1" ref="E9:E25">ROUND(C9/B9*100,1)</f>
        <v>38.9</v>
      </c>
      <c r="F9" s="26"/>
      <c r="G9" s="27"/>
      <c r="H9" s="28"/>
      <c r="I9" s="29"/>
    </row>
    <row r="10" spans="1:11" ht="43.5" customHeight="1">
      <c r="A10" s="76" t="s">
        <v>17</v>
      </c>
      <c r="B10" s="77">
        <v>0</v>
      </c>
      <c r="C10" s="77">
        <v>0</v>
      </c>
      <c r="D10" s="78">
        <f t="shared" si="0"/>
        <v>0</v>
      </c>
      <c r="E10" s="75">
        <v>0</v>
      </c>
      <c r="F10" s="26"/>
      <c r="G10" s="27"/>
      <c r="I10" s="29"/>
      <c r="K10" s="31"/>
    </row>
    <row r="11" spans="1:9" ht="42" customHeight="1">
      <c r="A11" s="76" t="s">
        <v>18</v>
      </c>
      <c r="B11" s="77">
        <v>0</v>
      </c>
      <c r="C11" s="77">
        <v>21</v>
      </c>
      <c r="D11" s="78">
        <f t="shared" si="0"/>
        <v>21</v>
      </c>
      <c r="E11" s="75" t="e">
        <f t="shared" si="1"/>
        <v>#DIV/0!</v>
      </c>
      <c r="F11" s="26"/>
      <c r="G11" s="27"/>
      <c r="I11" s="29"/>
    </row>
    <row r="12" spans="1:9" ht="19.5" customHeight="1">
      <c r="A12" s="76" t="s">
        <v>19</v>
      </c>
      <c r="B12" s="77">
        <v>0</v>
      </c>
      <c r="C12" s="77">
        <v>0</v>
      </c>
      <c r="D12" s="78">
        <f t="shared" si="0"/>
        <v>0</v>
      </c>
      <c r="E12" s="75">
        <v>0</v>
      </c>
      <c r="F12" s="26"/>
      <c r="G12" s="27"/>
      <c r="I12" s="61"/>
    </row>
    <row r="13" spans="1:9" ht="41.25" customHeight="1">
      <c r="A13" s="76" t="s">
        <v>20</v>
      </c>
      <c r="B13" s="77">
        <v>1</v>
      </c>
      <c r="C13" s="77">
        <v>1</v>
      </c>
      <c r="D13" s="78">
        <f t="shared" si="0"/>
        <v>0</v>
      </c>
      <c r="E13" s="75">
        <f t="shared" si="1"/>
        <v>100</v>
      </c>
      <c r="F13" s="26"/>
      <c r="G13" s="27"/>
      <c r="I13" s="29"/>
    </row>
    <row r="14" spans="1:9" ht="41.25" customHeight="1">
      <c r="A14" s="76" t="s">
        <v>21</v>
      </c>
      <c r="B14" s="77">
        <v>50</v>
      </c>
      <c r="C14" s="77">
        <v>0</v>
      </c>
      <c r="D14" s="78">
        <f t="shared" si="0"/>
        <v>-50</v>
      </c>
      <c r="E14" s="75">
        <f t="shared" si="1"/>
        <v>0</v>
      </c>
      <c r="F14" s="26"/>
      <c r="G14" s="27"/>
      <c r="I14" s="29"/>
    </row>
    <row r="15" spans="1:9" ht="42" customHeight="1">
      <c r="A15" s="76" t="s">
        <v>22</v>
      </c>
      <c r="B15" s="77">
        <v>0</v>
      </c>
      <c r="C15" s="77">
        <v>26</v>
      </c>
      <c r="D15" s="78">
        <f t="shared" si="0"/>
        <v>26</v>
      </c>
      <c r="E15" s="75" t="e">
        <f t="shared" si="1"/>
        <v>#DIV/0!</v>
      </c>
      <c r="F15" s="26"/>
      <c r="G15" s="27"/>
      <c r="I15" s="29"/>
    </row>
    <row r="16" spans="1:9" ht="23.25" customHeight="1">
      <c r="A16" s="76" t="s">
        <v>23</v>
      </c>
      <c r="B16" s="77">
        <v>5</v>
      </c>
      <c r="C16" s="77">
        <v>77</v>
      </c>
      <c r="D16" s="78">
        <f t="shared" si="0"/>
        <v>72</v>
      </c>
      <c r="E16" s="75">
        <f t="shared" si="1"/>
        <v>1540</v>
      </c>
      <c r="F16" s="26"/>
      <c r="G16" s="27"/>
      <c r="I16" s="29"/>
    </row>
    <row r="17" spans="1:9" ht="22.5" customHeight="1">
      <c r="A17" s="76" t="s">
        <v>24</v>
      </c>
      <c r="B17" s="77">
        <v>3</v>
      </c>
      <c r="C17" s="77">
        <v>0</v>
      </c>
      <c r="D17" s="78">
        <f t="shared" si="0"/>
        <v>-3</v>
      </c>
      <c r="E17" s="75">
        <f t="shared" si="1"/>
        <v>0</v>
      </c>
      <c r="F17" s="26"/>
      <c r="G17" s="27"/>
      <c r="I17" s="29"/>
    </row>
    <row r="18" spans="1:9" ht="22.5" customHeight="1">
      <c r="A18" s="76" t="s">
        <v>25</v>
      </c>
      <c r="B18" s="77">
        <v>1</v>
      </c>
      <c r="C18" s="77">
        <v>43</v>
      </c>
      <c r="D18" s="78">
        <f t="shared" si="0"/>
        <v>42</v>
      </c>
      <c r="E18" s="75">
        <f t="shared" si="1"/>
        <v>4300</v>
      </c>
      <c r="F18" s="26"/>
      <c r="G18" s="27"/>
      <c r="I18" s="29"/>
    </row>
    <row r="19" spans="1:9" ht="38.25" customHeight="1">
      <c r="A19" s="76" t="s">
        <v>26</v>
      </c>
      <c r="B19" s="77">
        <v>0</v>
      </c>
      <c r="C19" s="77">
        <v>33</v>
      </c>
      <c r="D19" s="78">
        <f t="shared" si="0"/>
        <v>33</v>
      </c>
      <c r="E19" s="75" t="e">
        <f t="shared" si="1"/>
        <v>#DIV/0!</v>
      </c>
      <c r="F19" s="26"/>
      <c r="G19" s="27"/>
      <c r="I19" s="62"/>
    </row>
    <row r="20" spans="1:9" ht="35.25" customHeight="1">
      <c r="A20" s="76" t="s">
        <v>27</v>
      </c>
      <c r="B20" s="77">
        <v>14</v>
      </c>
      <c r="C20" s="77">
        <v>80</v>
      </c>
      <c r="D20" s="78">
        <f t="shared" si="0"/>
        <v>66</v>
      </c>
      <c r="E20" s="75">
        <f t="shared" si="1"/>
        <v>571.4</v>
      </c>
      <c r="F20" s="26"/>
      <c r="G20" s="27"/>
      <c r="I20" s="29"/>
    </row>
    <row r="21" spans="1:9" ht="41.25" customHeight="1">
      <c r="A21" s="76" t="s">
        <v>28</v>
      </c>
      <c r="B21" s="77">
        <v>1089</v>
      </c>
      <c r="C21" s="77">
        <v>529</v>
      </c>
      <c r="D21" s="78">
        <f t="shared" si="0"/>
        <v>-560</v>
      </c>
      <c r="E21" s="75">
        <f t="shared" si="1"/>
        <v>48.6</v>
      </c>
      <c r="F21" s="26"/>
      <c r="G21" s="27"/>
      <c r="I21" s="29"/>
    </row>
    <row r="22" spans="1:9" ht="19.5" customHeight="1">
      <c r="A22" s="76" t="s">
        <v>29</v>
      </c>
      <c r="B22" s="77">
        <v>338</v>
      </c>
      <c r="C22" s="77">
        <v>182</v>
      </c>
      <c r="D22" s="78">
        <f t="shared" si="0"/>
        <v>-156</v>
      </c>
      <c r="E22" s="75">
        <f t="shared" si="1"/>
        <v>53.8</v>
      </c>
      <c r="F22" s="26"/>
      <c r="G22" s="27"/>
      <c r="I22" s="29"/>
    </row>
    <row r="23" spans="1:9" ht="39" customHeight="1">
      <c r="A23" s="76" t="s">
        <v>30</v>
      </c>
      <c r="B23" s="77">
        <v>22</v>
      </c>
      <c r="C23" s="77">
        <v>574</v>
      </c>
      <c r="D23" s="78">
        <f t="shared" si="0"/>
        <v>552</v>
      </c>
      <c r="E23" s="75">
        <f t="shared" si="1"/>
        <v>2609.1</v>
      </c>
      <c r="F23" s="26"/>
      <c r="G23" s="27"/>
      <c r="I23" s="29"/>
    </row>
    <row r="24" spans="1:9" ht="38.25" customHeight="1">
      <c r="A24" s="76" t="s">
        <v>31</v>
      </c>
      <c r="B24" s="77">
        <v>21</v>
      </c>
      <c r="C24" s="77">
        <v>18</v>
      </c>
      <c r="D24" s="78">
        <f t="shared" si="0"/>
        <v>-3</v>
      </c>
      <c r="E24" s="75">
        <f t="shared" si="1"/>
        <v>85.7</v>
      </c>
      <c r="F24" s="26"/>
      <c r="G24" s="27"/>
      <c r="I24" s="29"/>
    </row>
    <row r="25" spans="1:9" ht="22.5" customHeight="1" thickBot="1">
      <c r="A25" s="79" t="s">
        <v>32</v>
      </c>
      <c r="B25" s="80">
        <v>0</v>
      </c>
      <c r="C25" s="80">
        <v>41</v>
      </c>
      <c r="D25" s="81">
        <f t="shared" si="0"/>
        <v>41</v>
      </c>
      <c r="E25" s="75" t="e">
        <f t="shared" si="1"/>
        <v>#DIV/0!</v>
      </c>
      <c r="F25" s="26"/>
      <c r="G25" s="27"/>
      <c r="I25" s="29"/>
    </row>
    <row r="26" spans="1:9" ht="15.75">
      <c r="A26" s="32"/>
      <c r="B26" s="32">
        <v>0</v>
      </c>
      <c r="C26" s="32">
        <v>0</v>
      </c>
      <c r="D26" s="32">
        <f t="shared" si="0"/>
        <v>0</v>
      </c>
      <c r="E26" s="32"/>
      <c r="I26" s="29"/>
    </row>
    <row r="27" spans="1:5" ht="12.75">
      <c r="A27" s="32"/>
      <c r="B27" s="32"/>
      <c r="C27" s="32"/>
      <c r="D27" s="32"/>
      <c r="E27" s="32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C16" sqref="C16"/>
    </sheetView>
  </sheetViews>
  <sheetFormatPr defaultColWidth="8.8515625" defaultRowHeight="15"/>
  <cols>
    <col min="1" max="1" width="52.8515625" style="28" customWidth="1"/>
    <col min="2" max="2" width="21.28125" style="28" customWidth="1"/>
    <col min="3" max="4" width="22.00390625" style="28" customWidth="1"/>
    <col min="5" max="5" width="21.57421875" style="28" customWidth="1"/>
    <col min="6" max="6" width="8.8515625" style="28" customWidth="1"/>
    <col min="7" max="7" width="10.8515625" style="28" bestFit="1" customWidth="1"/>
    <col min="8" max="16384" width="8.8515625" style="28" customWidth="1"/>
  </cols>
  <sheetData>
    <row r="1" spans="1:5" s="23" customFormat="1" ht="49.5" customHeight="1">
      <c r="A1" s="275" t="s">
        <v>146</v>
      </c>
      <c r="B1" s="275"/>
      <c r="C1" s="275"/>
      <c r="D1" s="275"/>
      <c r="E1" s="275"/>
    </row>
    <row r="2" spans="1:5" s="23" customFormat="1" ht="20.25" customHeight="1">
      <c r="A2" s="276" t="s">
        <v>33</v>
      </c>
      <c r="B2" s="276"/>
      <c r="C2" s="276"/>
      <c r="D2" s="276"/>
      <c r="E2" s="276"/>
    </row>
    <row r="3" spans="1:5" s="23" customFormat="1" ht="17.25" customHeight="1" thickBot="1">
      <c r="A3" s="59"/>
      <c r="B3" s="59"/>
      <c r="C3" s="59"/>
      <c r="D3" s="59"/>
      <c r="E3" s="59"/>
    </row>
    <row r="4" spans="1:5" s="25" customFormat="1" ht="25.5" customHeight="1">
      <c r="A4" s="277"/>
      <c r="B4" s="279" t="s">
        <v>1</v>
      </c>
      <c r="C4" s="279" t="s">
        <v>94</v>
      </c>
      <c r="D4" s="279" t="s">
        <v>44</v>
      </c>
      <c r="E4" s="281"/>
    </row>
    <row r="5" spans="1:5" s="25" customFormat="1" ht="37.5" customHeight="1">
      <c r="A5" s="278"/>
      <c r="B5" s="280"/>
      <c r="C5" s="280"/>
      <c r="D5" s="63" t="s">
        <v>46</v>
      </c>
      <c r="E5" s="64" t="s">
        <v>3</v>
      </c>
    </row>
    <row r="6" spans="1:7" s="33" customFormat="1" ht="34.5" customHeight="1">
      <c r="A6" s="92" t="s">
        <v>13</v>
      </c>
      <c r="B6" s="82">
        <f>SUM(B7:B15)</f>
        <v>1604</v>
      </c>
      <c r="C6" s="82">
        <f>SUM(C7:C15)</f>
        <v>1646</v>
      </c>
      <c r="D6" s="82">
        <f>C6-B6</f>
        <v>42</v>
      </c>
      <c r="E6" s="83">
        <f aca="true" t="shared" si="0" ref="E6:E11">ROUND(C6/B6*100,1)</f>
        <v>102.6</v>
      </c>
      <c r="G6" s="34"/>
    </row>
    <row r="7" spans="1:11" ht="51" customHeight="1">
      <c r="A7" s="84" t="s">
        <v>34</v>
      </c>
      <c r="B7" s="85">
        <v>541</v>
      </c>
      <c r="C7" s="85">
        <v>181</v>
      </c>
      <c r="D7" s="86">
        <f aca="true" t="shared" si="1" ref="D7:D15">C7-B7</f>
        <v>-360</v>
      </c>
      <c r="E7" s="87">
        <f t="shared" si="0"/>
        <v>33.5</v>
      </c>
      <c r="G7" s="34"/>
      <c r="H7" s="35"/>
      <c r="K7" s="35"/>
    </row>
    <row r="8" spans="1:11" ht="27" customHeight="1">
      <c r="A8" s="84" t="s">
        <v>35</v>
      </c>
      <c r="B8" s="85">
        <v>568</v>
      </c>
      <c r="C8" s="85">
        <v>493</v>
      </c>
      <c r="D8" s="86">
        <f t="shared" si="1"/>
        <v>-75</v>
      </c>
      <c r="E8" s="87">
        <f t="shared" si="0"/>
        <v>86.8</v>
      </c>
      <c r="G8" s="34"/>
      <c r="H8" s="35"/>
      <c r="K8" s="35"/>
    </row>
    <row r="9" spans="1:11" s="30" customFormat="1" ht="25.5" customHeight="1">
      <c r="A9" s="84" t="s">
        <v>36</v>
      </c>
      <c r="B9" s="85">
        <v>250</v>
      </c>
      <c r="C9" s="85">
        <v>385</v>
      </c>
      <c r="D9" s="86">
        <f t="shared" si="1"/>
        <v>135</v>
      </c>
      <c r="E9" s="87">
        <f t="shared" si="0"/>
        <v>154</v>
      </c>
      <c r="F9" s="28"/>
      <c r="G9" s="34"/>
      <c r="H9" s="35"/>
      <c r="I9" s="28"/>
      <c r="K9" s="35"/>
    </row>
    <row r="10" spans="1:11" ht="28.5" customHeight="1">
      <c r="A10" s="84" t="s">
        <v>37</v>
      </c>
      <c r="B10" s="85">
        <v>42</v>
      </c>
      <c r="C10" s="85">
        <v>21</v>
      </c>
      <c r="D10" s="86">
        <f t="shared" si="1"/>
        <v>-21</v>
      </c>
      <c r="E10" s="87">
        <f t="shared" si="0"/>
        <v>50</v>
      </c>
      <c r="G10" s="34"/>
      <c r="H10" s="35"/>
      <c r="K10" s="35"/>
    </row>
    <row r="11" spans="1:11" ht="28.5" customHeight="1">
      <c r="A11" s="84" t="s">
        <v>38</v>
      </c>
      <c r="B11" s="85">
        <v>34</v>
      </c>
      <c r="C11" s="85">
        <v>156</v>
      </c>
      <c r="D11" s="86">
        <f t="shared" si="1"/>
        <v>122</v>
      </c>
      <c r="E11" s="87">
        <f t="shared" si="0"/>
        <v>458.8</v>
      </c>
      <c r="G11" s="34"/>
      <c r="H11" s="35"/>
      <c r="K11" s="35"/>
    </row>
    <row r="12" spans="1:11" ht="64.5" customHeight="1">
      <c r="A12" s="84" t="s">
        <v>39</v>
      </c>
      <c r="B12" s="85">
        <v>0</v>
      </c>
      <c r="C12" s="85">
        <v>4</v>
      </c>
      <c r="D12" s="86">
        <f t="shared" si="1"/>
        <v>4</v>
      </c>
      <c r="E12" s="87" t="s">
        <v>98</v>
      </c>
      <c r="G12" s="34"/>
      <c r="H12" s="35"/>
      <c r="K12" s="35"/>
    </row>
    <row r="13" spans="1:18" ht="30.75" customHeight="1">
      <c r="A13" s="84" t="s">
        <v>40</v>
      </c>
      <c r="B13" s="85">
        <v>23</v>
      </c>
      <c r="C13" s="85">
        <v>49</v>
      </c>
      <c r="D13" s="86">
        <f t="shared" si="1"/>
        <v>26</v>
      </c>
      <c r="E13" s="87" t="s">
        <v>99</v>
      </c>
      <c r="G13" s="34"/>
      <c r="H13" s="35"/>
      <c r="K13" s="35"/>
      <c r="R13" s="36"/>
    </row>
    <row r="14" spans="1:18" ht="80.25" customHeight="1">
      <c r="A14" s="84" t="s">
        <v>41</v>
      </c>
      <c r="B14" s="85">
        <v>75</v>
      </c>
      <c r="C14" s="85">
        <v>111</v>
      </c>
      <c r="D14" s="86">
        <f t="shared" si="1"/>
        <v>36</v>
      </c>
      <c r="E14" s="87" t="s">
        <v>100</v>
      </c>
      <c r="G14" s="34"/>
      <c r="H14" s="35"/>
      <c r="K14" s="35"/>
      <c r="R14" s="36"/>
    </row>
    <row r="15" spans="1:18" ht="33" customHeight="1" thickBot="1">
      <c r="A15" s="88" t="s">
        <v>42</v>
      </c>
      <c r="B15" s="89">
        <v>71</v>
      </c>
      <c r="C15" s="89">
        <v>246</v>
      </c>
      <c r="D15" s="90">
        <f t="shared" si="1"/>
        <v>175</v>
      </c>
      <c r="E15" s="91" t="s">
        <v>101</v>
      </c>
      <c r="G15" s="34"/>
      <c r="H15" s="35"/>
      <c r="K15" s="35"/>
      <c r="R15" s="36"/>
    </row>
    <row r="16" spans="1:18" ht="12.75">
      <c r="A16" s="32"/>
      <c r="B16" s="32"/>
      <c r="C16" s="32"/>
      <c r="D16" s="32"/>
      <c r="R16" s="36"/>
    </row>
    <row r="17" spans="1:18" ht="12.75">
      <c r="A17" s="32"/>
      <c r="B17" s="32"/>
      <c r="C17" s="32"/>
      <c r="D17" s="32"/>
      <c r="R17" s="36"/>
    </row>
    <row r="18" ht="12.75">
      <c r="R18" s="36"/>
    </row>
    <row r="19" ht="12.75">
      <c r="R19" s="36"/>
    </row>
    <row r="20" ht="12.75">
      <c r="R20" s="36"/>
    </row>
    <row r="21" ht="12.75">
      <c r="R21" s="36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0"/>
  <sheetViews>
    <sheetView view="pageBreakPreview" zoomScale="75" zoomScaleSheetLayoutView="75" zoomScalePageLayoutView="0" workbookViewId="0" topLeftCell="A1">
      <pane xSplit="1" ySplit="4" topLeftCell="B11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D29" sqref="D29:E29"/>
    </sheetView>
  </sheetViews>
  <sheetFormatPr defaultColWidth="9.140625" defaultRowHeight="15"/>
  <cols>
    <col min="1" max="1" width="52.421875" style="1" customWidth="1"/>
    <col min="2" max="2" width="10.421875" style="1" customWidth="1"/>
    <col min="3" max="3" width="9.421875" style="1" customWidth="1"/>
    <col min="4" max="4" width="9.28125" style="1" customWidth="1"/>
    <col min="5" max="5" width="10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92" t="s">
        <v>136</v>
      </c>
      <c r="B1" s="292"/>
      <c r="C1" s="292"/>
      <c r="D1" s="292"/>
      <c r="E1" s="292"/>
    </row>
    <row r="2" spans="1:5" ht="27" customHeight="1">
      <c r="A2" s="293" t="s">
        <v>165</v>
      </c>
      <c r="B2" s="293"/>
      <c r="C2" s="293"/>
      <c r="D2" s="293"/>
      <c r="E2" s="293"/>
    </row>
    <row r="3" spans="1:6" ht="18" customHeight="1">
      <c r="A3" s="289" t="s">
        <v>0</v>
      </c>
      <c r="B3" s="289" t="s">
        <v>93</v>
      </c>
      <c r="C3" s="289" t="s">
        <v>94</v>
      </c>
      <c r="D3" s="294" t="s">
        <v>2</v>
      </c>
      <c r="E3" s="294"/>
      <c r="F3" s="2"/>
    </row>
    <row r="4" spans="1:6" ht="50.25" customHeight="1">
      <c r="A4" s="289"/>
      <c r="B4" s="289"/>
      <c r="C4" s="289"/>
      <c r="D4" s="22" t="s">
        <v>3</v>
      </c>
      <c r="E4" s="37" t="s">
        <v>65</v>
      </c>
      <c r="F4" s="2"/>
    </row>
    <row r="5" spans="1:6" ht="21" customHeight="1">
      <c r="A5" s="38" t="s">
        <v>61</v>
      </c>
      <c r="B5" s="101">
        <v>15028</v>
      </c>
      <c r="C5" s="101">
        <v>12689</v>
      </c>
      <c r="D5" s="95">
        <f aca="true" t="shared" si="0" ref="D5:D19">ROUND(C5/B5*100,1)</f>
        <v>84.4</v>
      </c>
      <c r="E5" s="96">
        <f aca="true" t="shared" si="1" ref="E5:E18">C5-B5</f>
        <v>-2339</v>
      </c>
      <c r="F5" s="1" t="s">
        <v>4</v>
      </c>
    </row>
    <row r="6" spans="1:5" ht="15.75">
      <c r="A6" s="39" t="s">
        <v>5</v>
      </c>
      <c r="B6" s="151">
        <v>7055</v>
      </c>
      <c r="C6" s="151">
        <v>6073</v>
      </c>
      <c r="D6" s="99">
        <f t="shared" si="0"/>
        <v>86.1</v>
      </c>
      <c r="E6" s="100">
        <f t="shared" si="1"/>
        <v>-982</v>
      </c>
    </row>
    <row r="7" spans="1:7" ht="33" customHeight="1">
      <c r="A7" s="38" t="s">
        <v>62</v>
      </c>
      <c r="B7" s="101">
        <v>6288</v>
      </c>
      <c r="C7" s="94">
        <v>6345</v>
      </c>
      <c r="D7" s="95">
        <f t="shared" si="0"/>
        <v>100.9</v>
      </c>
      <c r="E7" s="152">
        <f t="shared" si="1"/>
        <v>57</v>
      </c>
      <c r="F7" s="3"/>
      <c r="G7" s="4"/>
    </row>
    <row r="8" spans="1:7" ht="31.5">
      <c r="A8" s="40" t="s">
        <v>63</v>
      </c>
      <c r="B8" s="151">
        <v>2481</v>
      </c>
      <c r="C8" s="98">
        <v>2948</v>
      </c>
      <c r="D8" s="95">
        <f t="shared" si="0"/>
        <v>118.8</v>
      </c>
      <c r="E8" s="152">
        <f t="shared" si="1"/>
        <v>467</v>
      </c>
      <c r="F8" s="3"/>
      <c r="G8" s="4"/>
    </row>
    <row r="9" spans="1:7" ht="33" customHeight="1">
      <c r="A9" s="41" t="s">
        <v>6</v>
      </c>
      <c r="B9" s="153">
        <v>39.5</v>
      </c>
      <c r="C9" s="153">
        <v>46.5</v>
      </c>
      <c r="D9" s="285" t="s">
        <v>167</v>
      </c>
      <c r="E9" s="286"/>
      <c r="F9" s="5"/>
      <c r="G9" s="4"/>
    </row>
    <row r="10" spans="1:7" ht="33" customHeight="1">
      <c r="A10" s="39" t="s">
        <v>64</v>
      </c>
      <c r="B10" s="151">
        <v>4</v>
      </c>
      <c r="C10" s="151">
        <v>6</v>
      </c>
      <c r="D10" s="154">
        <v>0</v>
      </c>
      <c r="E10" s="155">
        <f>C10-B10</f>
        <v>2</v>
      </c>
      <c r="F10" s="5"/>
      <c r="G10" s="4"/>
    </row>
    <row r="11" spans="1:7" ht="36" customHeight="1">
      <c r="A11" s="39" t="s">
        <v>140</v>
      </c>
      <c r="B11" s="151">
        <v>165</v>
      </c>
      <c r="C11" s="151">
        <v>192</v>
      </c>
      <c r="D11" s="154">
        <f>ROUND(C11/B11*100,1)</f>
        <v>116.4</v>
      </c>
      <c r="E11" s="155">
        <f>C11-B11</f>
        <v>27</v>
      </c>
      <c r="F11" s="5"/>
      <c r="G11" s="4"/>
    </row>
    <row r="12" spans="1:5" ht="33" customHeight="1">
      <c r="A12" s="39" t="s">
        <v>66</v>
      </c>
      <c r="B12" s="98">
        <v>1875</v>
      </c>
      <c r="C12" s="151">
        <v>1593</v>
      </c>
      <c r="D12" s="99">
        <f t="shared" si="0"/>
        <v>85</v>
      </c>
      <c r="E12" s="100">
        <f t="shared" si="1"/>
        <v>-282</v>
      </c>
    </row>
    <row r="13" spans="1:5" ht="16.5" customHeight="1">
      <c r="A13" s="39" t="s">
        <v>67</v>
      </c>
      <c r="B13" s="98">
        <v>210</v>
      </c>
      <c r="C13" s="151">
        <v>186</v>
      </c>
      <c r="D13" s="99">
        <f t="shared" si="0"/>
        <v>88.6</v>
      </c>
      <c r="E13" s="100">
        <f>C13-B13</f>
        <v>-24</v>
      </c>
    </row>
    <row r="14" spans="1:5" ht="17.25" customHeight="1">
      <c r="A14" s="39" t="s">
        <v>68</v>
      </c>
      <c r="B14" s="160">
        <v>0</v>
      </c>
      <c r="C14" s="161">
        <v>2</v>
      </c>
      <c r="D14" s="99" t="e">
        <f t="shared" si="0"/>
        <v>#DIV/0!</v>
      </c>
      <c r="E14" s="162">
        <f>C14-B14</f>
        <v>2</v>
      </c>
    </row>
    <row r="15" spans="1:6" ht="33.75" customHeight="1">
      <c r="A15" s="38" t="s">
        <v>69</v>
      </c>
      <c r="B15" s="94">
        <v>1677</v>
      </c>
      <c r="C15" s="156">
        <v>1399</v>
      </c>
      <c r="D15" s="95">
        <f t="shared" si="0"/>
        <v>83.4</v>
      </c>
      <c r="E15" s="96">
        <f t="shared" si="1"/>
        <v>-278</v>
      </c>
      <c r="F15" s="6"/>
    </row>
    <row r="16" spans="1:6" ht="31.5">
      <c r="A16" s="39" t="s">
        <v>70</v>
      </c>
      <c r="B16" s="151">
        <v>1725</v>
      </c>
      <c r="C16" s="151">
        <v>1806</v>
      </c>
      <c r="D16" s="157">
        <f t="shared" si="0"/>
        <v>104.7</v>
      </c>
      <c r="E16" s="100">
        <f t="shared" si="1"/>
        <v>81</v>
      </c>
      <c r="F16" s="7"/>
    </row>
    <row r="17" spans="1:11" ht="15.75">
      <c r="A17" s="93" t="s">
        <v>10</v>
      </c>
      <c r="B17" s="94">
        <v>8414</v>
      </c>
      <c r="C17" s="94">
        <v>9082</v>
      </c>
      <c r="D17" s="95">
        <f t="shared" si="0"/>
        <v>107.9</v>
      </c>
      <c r="E17" s="96">
        <f t="shared" si="1"/>
        <v>668</v>
      </c>
      <c r="F17" s="7"/>
      <c r="K17" s="8"/>
    </row>
    <row r="18" spans="1:6" ht="16.5" customHeight="1">
      <c r="A18" s="97" t="s">
        <v>5</v>
      </c>
      <c r="B18" s="98">
        <v>7692</v>
      </c>
      <c r="C18" s="98">
        <v>7864</v>
      </c>
      <c r="D18" s="99">
        <f t="shared" si="0"/>
        <v>102.2</v>
      </c>
      <c r="E18" s="100">
        <f t="shared" si="1"/>
        <v>172</v>
      </c>
      <c r="F18" s="7"/>
    </row>
    <row r="19" spans="1:6" ht="37.5" customHeight="1">
      <c r="A19" s="93" t="s">
        <v>168</v>
      </c>
      <c r="B19" s="94">
        <v>1748</v>
      </c>
      <c r="C19" s="101">
        <v>2313</v>
      </c>
      <c r="D19" s="99">
        <f t="shared" si="0"/>
        <v>132.3</v>
      </c>
      <c r="E19" s="102" t="s">
        <v>169</v>
      </c>
      <c r="F19" s="7"/>
    </row>
    <row r="20" spans="1:5" ht="9" customHeight="1">
      <c r="A20" s="287" t="s">
        <v>166</v>
      </c>
      <c r="B20" s="287"/>
      <c r="C20" s="287"/>
      <c r="D20" s="287"/>
      <c r="E20" s="287"/>
    </row>
    <row r="21" spans="1:5" ht="21.75" customHeight="1">
      <c r="A21" s="288"/>
      <c r="B21" s="288"/>
      <c r="C21" s="288"/>
      <c r="D21" s="288"/>
      <c r="E21" s="288"/>
    </row>
    <row r="22" spans="1:5" ht="12.75" customHeight="1">
      <c r="A22" s="289" t="s">
        <v>0</v>
      </c>
      <c r="B22" s="289" t="s">
        <v>93</v>
      </c>
      <c r="C22" s="289" t="s">
        <v>94</v>
      </c>
      <c r="D22" s="290" t="s">
        <v>2</v>
      </c>
      <c r="E22" s="291"/>
    </row>
    <row r="23" spans="1:5" ht="48.75" customHeight="1">
      <c r="A23" s="289"/>
      <c r="B23" s="289"/>
      <c r="C23" s="289"/>
      <c r="D23" s="22" t="s">
        <v>3</v>
      </c>
      <c r="E23" s="37" t="s">
        <v>65</v>
      </c>
    </row>
    <row r="24" spans="1:8" ht="26.25" customHeight="1">
      <c r="A24" s="93" t="s">
        <v>61</v>
      </c>
      <c r="B24" s="94">
        <v>7044</v>
      </c>
      <c r="C24" s="101">
        <v>5888</v>
      </c>
      <c r="D24" s="95">
        <f>ROUND(C24/B24*100,1)</f>
        <v>83.6</v>
      </c>
      <c r="E24" s="96">
        <f>C24-B24</f>
        <v>-1156</v>
      </c>
      <c r="G24" s="9"/>
      <c r="H24" s="9"/>
    </row>
    <row r="25" spans="1:5" ht="31.5">
      <c r="A25" s="93" t="s">
        <v>71</v>
      </c>
      <c r="B25" s="94">
        <v>6076</v>
      </c>
      <c r="C25" s="101">
        <v>4955</v>
      </c>
      <c r="D25" s="95">
        <f>ROUND(C25/B25*100,1)</f>
        <v>81.6</v>
      </c>
      <c r="E25" s="152">
        <f>C25-B25</f>
        <v>-1121</v>
      </c>
    </row>
    <row r="26" spans="1:5" ht="24" customHeight="1">
      <c r="A26" s="93" t="s">
        <v>72</v>
      </c>
      <c r="B26" s="101">
        <v>1089</v>
      </c>
      <c r="C26" s="101">
        <v>2011</v>
      </c>
      <c r="D26" s="95">
        <f>ROUND(C26/B26*100,1)</f>
        <v>184.7</v>
      </c>
      <c r="E26" s="152">
        <f>C26-B26</f>
        <v>922</v>
      </c>
    </row>
    <row r="27" spans="1:5" ht="38.25" customHeight="1">
      <c r="A27" s="93" t="s">
        <v>73</v>
      </c>
      <c r="B27" s="158">
        <v>923</v>
      </c>
      <c r="C27" s="158">
        <v>479</v>
      </c>
      <c r="D27" s="95">
        <f>ROUND(C27/B27*100,1)</f>
        <v>51.9</v>
      </c>
      <c r="E27" s="152">
        <f>C27-B27</f>
        <v>-444</v>
      </c>
    </row>
    <row r="28" spans="1:10" ht="34.5" customHeight="1">
      <c r="A28" s="104" t="s">
        <v>8</v>
      </c>
      <c r="B28" s="101">
        <v>4085</v>
      </c>
      <c r="C28" s="101">
        <v>4848</v>
      </c>
      <c r="D28" s="103">
        <f>ROUND(C28/B28*100,1)</f>
        <v>118.7</v>
      </c>
      <c r="E28" s="105" t="s">
        <v>170</v>
      </c>
      <c r="F28" s="7"/>
      <c r="G28" s="7"/>
      <c r="I28" s="7"/>
      <c r="J28" s="10"/>
    </row>
    <row r="29" spans="1:5" ht="24.75" customHeight="1">
      <c r="A29" s="93" t="s">
        <v>9</v>
      </c>
      <c r="B29" s="106">
        <v>6</v>
      </c>
      <c r="C29" s="106">
        <v>3</v>
      </c>
      <c r="D29" s="282" t="s">
        <v>142</v>
      </c>
      <c r="E29" s="283"/>
    </row>
    <row r="30" spans="1:5" ht="33" customHeight="1">
      <c r="A30" s="284"/>
      <c r="B30" s="284"/>
      <c r="C30" s="284"/>
      <c r="D30" s="284"/>
      <c r="E30" s="284"/>
    </row>
  </sheetData>
  <sheetProtection/>
  <mergeCells count="14">
    <mergeCell ref="A1:E1"/>
    <mergeCell ref="A2:E2"/>
    <mergeCell ref="A3:A4"/>
    <mergeCell ref="B3:B4"/>
    <mergeCell ref="C3:C4"/>
    <mergeCell ref="D3:E3"/>
    <mergeCell ref="D29:E29"/>
    <mergeCell ref="A30:E30"/>
    <mergeCell ref="D9:E9"/>
    <mergeCell ref="A20:E21"/>
    <mergeCell ref="A22:A23"/>
    <mergeCell ref="B22:B23"/>
    <mergeCell ref="C22:C23"/>
    <mergeCell ref="D22:E22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T47"/>
  <sheetViews>
    <sheetView tabSelected="1" view="pageBreakPreview" zoomScale="75" zoomScaleNormal="75" zoomScaleSheetLayoutView="75" zoomScalePageLayoutView="0" workbookViewId="0" topLeftCell="A1">
      <pane xSplit="1" ySplit="14" topLeftCell="B15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S21" sqref="S21"/>
    </sheetView>
  </sheetViews>
  <sheetFormatPr defaultColWidth="9.140625" defaultRowHeight="15"/>
  <cols>
    <col min="1" max="1" width="19.140625" style="11" customWidth="1"/>
    <col min="2" max="2" width="9.28125" style="11" customWidth="1"/>
    <col min="3" max="3" width="8.28125" style="11" customWidth="1"/>
    <col min="4" max="4" width="8.57421875" style="11" customWidth="1"/>
    <col min="5" max="5" width="8.00390625" style="11" customWidth="1"/>
    <col min="6" max="6" width="8.140625" style="11" customWidth="1"/>
    <col min="7" max="7" width="7.8515625" style="11" customWidth="1"/>
    <col min="8" max="8" width="6.00390625" style="11" customWidth="1"/>
    <col min="9" max="9" width="8.7109375" style="11" customWidth="1"/>
    <col min="10" max="10" width="7.8515625" style="11" customWidth="1"/>
    <col min="11" max="11" width="7.7109375" style="11" customWidth="1"/>
    <col min="12" max="12" width="7.421875" style="11" customWidth="1"/>
    <col min="13" max="13" width="7.00390625" style="11" customWidth="1"/>
    <col min="14" max="14" width="7.421875" style="11" customWidth="1"/>
    <col min="15" max="15" width="8.00390625" style="11" customWidth="1"/>
    <col min="16" max="16" width="8.140625" style="11" customWidth="1"/>
    <col min="17" max="17" width="6.57421875" style="11" customWidth="1"/>
    <col min="18" max="19" width="8.28125" style="11" customWidth="1"/>
    <col min="20" max="20" width="6.421875" style="11" customWidth="1"/>
    <col min="21" max="21" width="7.28125" style="11" customWidth="1"/>
    <col min="22" max="22" width="9.00390625" style="11" customWidth="1"/>
    <col min="23" max="23" width="6.57421875" style="11" customWidth="1"/>
    <col min="24" max="24" width="7.421875" style="11" customWidth="1"/>
    <col min="25" max="25" width="5.421875" style="11" customWidth="1"/>
    <col min="26" max="26" width="6.8515625" style="11" customWidth="1"/>
    <col min="27" max="27" width="6.57421875" style="11" customWidth="1"/>
    <col min="28" max="28" width="6.421875" style="11" customWidth="1"/>
    <col min="29" max="29" width="7.28125" style="11" customWidth="1"/>
    <col min="30" max="30" width="6.421875" style="11" customWidth="1"/>
    <col min="31" max="31" width="7.8515625" style="11" customWidth="1"/>
    <col min="32" max="32" width="5.421875" style="11" customWidth="1"/>
    <col min="33" max="33" width="6.7109375" style="11" customWidth="1"/>
    <col min="34" max="34" width="7.421875" style="11" customWidth="1"/>
    <col min="35" max="35" width="7.8515625" style="11" customWidth="1"/>
    <col min="36" max="37" width="6.7109375" style="11" customWidth="1"/>
    <col min="38" max="38" width="7.421875" style="11" customWidth="1"/>
    <col min="39" max="39" width="8.57421875" style="11" customWidth="1"/>
    <col min="40" max="40" width="7.421875" style="11" customWidth="1"/>
    <col min="41" max="41" width="7.7109375" style="11" customWidth="1"/>
    <col min="42" max="42" width="7.421875" style="11" customWidth="1"/>
    <col min="43" max="43" width="6.7109375" style="11" hidden="1" customWidth="1"/>
    <col min="44" max="44" width="7.00390625" style="11" hidden="1" customWidth="1"/>
    <col min="45" max="45" width="6.421875" style="11" hidden="1" customWidth="1"/>
    <col min="46" max="46" width="7.28125" style="11" hidden="1" customWidth="1"/>
    <col min="47" max="47" width="8.00390625" style="11" customWidth="1"/>
    <col min="48" max="48" width="6.421875" style="11" customWidth="1"/>
    <col min="49" max="49" width="7.140625" style="11" customWidth="1"/>
    <col min="50" max="50" width="8.57421875" style="11" customWidth="1"/>
    <col min="51" max="51" width="9.421875" style="11" customWidth="1"/>
    <col min="52" max="52" width="7.28125" style="11" customWidth="1"/>
    <col min="53" max="53" width="6.7109375" style="11" customWidth="1"/>
    <col min="54" max="57" width="7.421875" style="11" customWidth="1"/>
    <col min="58" max="59" width="7.28125" style="11" customWidth="1"/>
    <col min="60" max="60" width="7.421875" style="11" customWidth="1"/>
    <col min="61" max="61" width="7.7109375" style="11" customWidth="1"/>
    <col min="62" max="62" width="7.8515625" style="11" customWidth="1"/>
    <col min="63" max="63" width="7.421875" style="11" customWidth="1"/>
    <col min="64" max="64" width="6.7109375" style="11" customWidth="1"/>
    <col min="65" max="65" width="7.421875" style="11" customWidth="1"/>
    <col min="66" max="66" width="8.421875" style="11" customWidth="1"/>
    <col min="67" max="67" width="8.57421875" style="11" customWidth="1"/>
    <col min="68" max="68" width="6.00390625" style="11" customWidth="1"/>
    <col min="69" max="69" width="7.00390625" style="11" customWidth="1"/>
    <col min="70" max="70" width="7.421875" style="11" customWidth="1"/>
    <col min="71" max="71" width="7.28125" style="11" customWidth="1"/>
    <col min="72" max="72" width="6.421875" style="11" customWidth="1"/>
    <col min="73" max="73" width="7.421875" style="11" customWidth="1"/>
    <col min="74" max="74" width="5.8515625" style="11" customWidth="1"/>
    <col min="75" max="75" width="7.7109375" style="11" customWidth="1"/>
    <col min="76" max="76" width="7.140625" style="11" customWidth="1"/>
    <col min="77" max="77" width="5.57421875" style="11" customWidth="1"/>
    <col min="78" max="78" width="12.57421875" style="11" customWidth="1"/>
    <col min="79" max="79" width="12.00390625" style="11" customWidth="1"/>
    <col min="80" max="80" width="7.57421875" style="11" customWidth="1"/>
    <col min="81" max="81" width="10.28125" style="11" customWidth="1"/>
    <col min="82" max="82" width="9.57421875" style="11" customWidth="1"/>
    <col min="83" max="83" width="7.421875" style="11" customWidth="1"/>
    <col min="84" max="87" width="8.7109375" style="11" hidden="1" customWidth="1"/>
    <col min="88" max="88" width="10.8515625" style="11" customWidth="1"/>
    <col min="89" max="89" width="13.140625" style="11" customWidth="1"/>
    <col min="90" max="90" width="11.421875" style="11" customWidth="1"/>
    <col min="91" max="91" width="11.00390625" style="11" customWidth="1"/>
    <col min="92" max="92" width="10.28125" style="11" customWidth="1"/>
    <col min="93" max="93" width="12.00390625" style="11" customWidth="1"/>
    <col min="94" max="94" width="11.8515625" style="11" customWidth="1"/>
    <col min="95" max="95" width="11.57421875" style="11" customWidth="1"/>
    <col min="96" max="96" width="13.00390625" style="11" customWidth="1"/>
    <col min="97" max="97" width="12.421875" style="11" customWidth="1"/>
    <col min="98" max="98" width="10.8515625" style="11" customWidth="1"/>
    <col min="99" max="99" width="9.7109375" style="11" customWidth="1"/>
    <col min="100" max="101" width="10.8515625" style="11" customWidth="1"/>
    <col min="102" max="102" width="10.140625" style="11" customWidth="1"/>
    <col min="103" max="16384" width="9.140625" style="11" customWidth="1"/>
  </cols>
  <sheetData>
    <row r="1" spans="1:124" ht="21.75" customHeight="1">
      <c r="A1" s="234"/>
      <c r="B1" s="304" t="s">
        <v>74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235"/>
      <c r="Y1" s="235"/>
      <c r="Z1" s="235"/>
      <c r="AA1" s="235"/>
      <c r="AB1" s="235"/>
      <c r="AC1" s="235"/>
      <c r="AD1" s="235"/>
      <c r="AE1" s="235"/>
      <c r="AF1" s="236"/>
      <c r="AG1" s="237"/>
      <c r="AH1" s="237"/>
      <c r="AI1" s="238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J1" s="146"/>
      <c r="BK1" s="146"/>
      <c r="BR1" s="146"/>
      <c r="BS1" s="146"/>
      <c r="BT1" s="144"/>
      <c r="BU1" s="144"/>
      <c r="BV1" s="144"/>
      <c r="BX1" s="144"/>
      <c r="BZ1" s="146"/>
      <c r="CA1" s="146"/>
      <c r="CB1" s="146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R1" s="144"/>
      <c r="CS1" s="144"/>
      <c r="CT1" s="144"/>
      <c r="CV1" s="144"/>
      <c r="CW1" s="144"/>
      <c r="CX1" s="144"/>
      <c r="CY1" s="173"/>
      <c r="DA1" s="173"/>
      <c r="DB1" s="173"/>
      <c r="DD1" s="146"/>
      <c r="DG1" s="146"/>
      <c r="DK1" s="315"/>
      <c r="DL1" s="315"/>
      <c r="DM1" s="315"/>
      <c r="DN1" s="315"/>
      <c r="DO1" s="315"/>
      <c r="DP1" s="315"/>
      <c r="DQ1" s="315"/>
      <c r="DR1" s="315"/>
      <c r="DS1" s="315"/>
      <c r="DT1" s="315"/>
    </row>
    <row r="2" spans="1:123" ht="35.25" customHeight="1">
      <c r="A2" s="248"/>
      <c r="B2" s="305" t="s">
        <v>147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226"/>
      <c r="Y2" s="226"/>
      <c r="Z2" s="226"/>
      <c r="AA2" s="226"/>
      <c r="AB2" s="226"/>
      <c r="AC2" s="226"/>
      <c r="AD2" s="226"/>
      <c r="AE2" s="226"/>
      <c r="AF2" s="227"/>
      <c r="AG2" s="227"/>
      <c r="AH2" s="227"/>
      <c r="AI2" s="148"/>
      <c r="AJ2" s="149"/>
      <c r="AK2" s="149"/>
      <c r="AL2" s="150"/>
      <c r="AM2" s="150"/>
      <c r="AN2" s="150"/>
      <c r="AO2" s="150"/>
      <c r="AP2" s="228" t="s">
        <v>75</v>
      </c>
      <c r="AQ2" s="150"/>
      <c r="AR2" s="150"/>
      <c r="AS2" s="150"/>
      <c r="AT2" s="150"/>
      <c r="AU2" s="150"/>
      <c r="AV2" s="150"/>
      <c r="AW2" s="150"/>
      <c r="AX2" s="150"/>
      <c r="AY2" s="150"/>
      <c r="AZ2" s="12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228" t="s">
        <v>75</v>
      </c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228" t="s">
        <v>75</v>
      </c>
      <c r="CU2" s="150"/>
      <c r="CV2" s="150"/>
      <c r="CW2" s="150"/>
      <c r="CX2" s="150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S2" s="146" t="s">
        <v>75</v>
      </c>
    </row>
    <row r="3" spans="1:123" ht="24" customHeight="1" thickBot="1">
      <c r="A3" s="147"/>
      <c r="B3" s="195"/>
      <c r="C3" s="195"/>
      <c r="D3" s="195"/>
      <c r="E3" s="19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6"/>
      <c r="Y3" s="174"/>
      <c r="Z3" s="174"/>
      <c r="AA3" s="174"/>
      <c r="AB3" s="174"/>
      <c r="AC3" s="226"/>
      <c r="AD3" s="226"/>
      <c r="AE3" s="226"/>
      <c r="AF3" s="227"/>
      <c r="AG3" s="227"/>
      <c r="AH3" s="227"/>
      <c r="AI3" s="148"/>
      <c r="AJ3" s="149"/>
      <c r="AK3" s="149"/>
      <c r="AL3" s="150"/>
      <c r="AM3" s="150"/>
      <c r="AN3" s="150"/>
      <c r="AO3" s="150"/>
      <c r="AP3" s="146"/>
      <c r="AQ3" s="150"/>
      <c r="AR3" s="150"/>
      <c r="AS3" s="150"/>
      <c r="AT3" s="150"/>
      <c r="AU3" s="150"/>
      <c r="AV3" s="150"/>
      <c r="AW3" s="150"/>
      <c r="AX3" s="150"/>
      <c r="AY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46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46"/>
      <c r="CU3" s="150"/>
      <c r="CV3" s="150"/>
      <c r="CW3" s="150"/>
      <c r="CX3" s="150"/>
      <c r="CY3" s="12"/>
      <c r="CZ3" s="12"/>
      <c r="DA3" s="12"/>
      <c r="DB3" s="12"/>
      <c r="DC3" s="12"/>
      <c r="DD3" s="12"/>
      <c r="DS3" s="146"/>
    </row>
    <row r="4" spans="1:124" ht="26.25" customHeight="1">
      <c r="A4" s="316" t="s">
        <v>148</v>
      </c>
      <c r="B4" s="319" t="s">
        <v>102</v>
      </c>
      <c r="C4" s="319"/>
      <c r="D4" s="319"/>
      <c r="E4" s="319"/>
      <c r="F4" s="306" t="s">
        <v>103</v>
      </c>
      <c r="G4" s="307"/>
      <c r="H4" s="307"/>
      <c r="I4" s="308"/>
      <c r="J4" s="306" t="s">
        <v>104</v>
      </c>
      <c r="K4" s="307"/>
      <c r="L4" s="307"/>
      <c r="M4" s="308"/>
      <c r="N4" s="306" t="s">
        <v>105</v>
      </c>
      <c r="O4" s="307"/>
      <c r="P4" s="307"/>
      <c r="Q4" s="308"/>
      <c r="R4" s="306" t="s">
        <v>106</v>
      </c>
      <c r="S4" s="307"/>
      <c r="T4" s="308"/>
      <c r="U4" s="306" t="s">
        <v>107</v>
      </c>
      <c r="V4" s="307"/>
      <c r="W4" s="307"/>
      <c r="X4" s="308"/>
      <c r="Y4" s="319" t="s">
        <v>108</v>
      </c>
      <c r="Z4" s="319"/>
      <c r="AA4" s="319"/>
      <c r="AB4" s="319"/>
      <c r="AC4" s="306" t="s">
        <v>109</v>
      </c>
      <c r="AD4" s="307"/>
      <c r="AE4" s="307"/>
      <c r="AF4" s="308"/>
      <c r="AG4" s="306" t="s">
        <v>110</v>
      </c>
      <c r="AH4" s="307"/>
      <c r="AI4" s="308"/>
      <c r="AJ4" s="306" t="s">
        <v>111</v>
      </c>
      <c r="AK4" s="307"/>
      <c r="AL4" s="307"/>
      <c r="AM4" s="308"/>
      <c r="AN4" s="306" t="s">
        <v>164</v>
      </c>
      <c r="AO4" s="307"/>
      <c r="AP4" s="308"/>
      <c r="AQ4" s="306" t="s">
        <v>112</v>
      </c>
      <c r="AR4" s="307"/>
      <c r="AS4" s="307"/>
      <c r="AT4" s="308"/>
      <c r="AU4" s="306" t="s">
        <v>113</v>
      </c>
      <c r="AV4" s="307"/>
      <c r="AW4" s="307"/>
      <c r="AX4" s="308"/>
      <c r="AY4" s="306" t="s">
        <v>114</v>
      </c>
      <c r="AZ4" s="307"/>
      <c r="BA4" s="308"/>
      <c r="BB4" s="306" t="s">
        <v>115</v>
      </c>
      <c r="BC4" s="307"/>
      <c r="BD4" s="307"/>
      <c r="BE4" s="308"/>
      <c r="BF4" s="306" t="s">
        <v>116</v>
      </c>
      <c r="BG4" s="307"/>
      <c r="BH4" s="307"/>
      <c r="BI4" s="308"/>
      <c r="BJ4" s="306" t="s">
        <v>117</v>
      </c>
      <c r="BK4" s="307"/>
      <c r="BL4" s="307"/>
      <c r="BM4" s="308"/>
      <c r="BN4" s="306" t="s">
        <v>118</v>
      </c>
      <c r="BO4" s="307"/>
      <c r="BP4" s="308"/>
      <c r="BQ4" s="306" t="s">
        <v>119</v>
      </c>
      <c r="BR4" s="307"/>
      <c r="BS4" s="308"/>
      <c r="BT4" s="306" t="s">
        <v>120</v>
      </c>
      <c r="BU4" s="307"/>
      <c r="BV4" s="308"/>
      <c r="BW4" s="306" t="s">
        <v>163</v>
      </c>
      <c r="BX4" s="307"/>
      <c r="BY4" s="308"/>
      <c r="BZ4" s="320" t="s">
        <v>139</v>
      </c>
      <c r="CA4" s="321"/>
      <c r="CB4" s="322"/>
      <c r="CC4" s="329" t="s">
        <v>121</v>
      </c>
      <c r="CD4" s="329"/>
      <c r="CE4" s="329"/>
      <c r="CF4" s="252"/>
      <c r="CG4" s="253"/>
      <c r="CH4" s="253"/>
      <c r="CI4" s="253"/>
      <c r="CJ4" s="329" t="s">
        <v>122</v>
      </c>
      <c r="CK4" s="329"/>
      <c r="CL4" s="329"/>
      <c r="CM4" s="329"/>
      <c r="CN4" s="319" t="s">
        <v>10</v>
      </c>
      <c r="CO4" s="319"/>
      <c r="CP4" s="319"/>
      <c r="CQ4" s="319"/>
      <c r="CR4" s="319"/>
      <c r="CS4" s="319"/>
      <c r="CT4" s="319"/>
      <c r="CU4" s="319"/>
      <c r="CV4" s="306" t="s">
        <v>149</v>
      </c>
      <c r="CW4" s="307"/>
      <c r="CX4" s="308"/>
      <c r="CY4" s="306" t="s">
        <v>123</v>
      </c>
      <c r="CZ4" s="307"/>
      <c r="DA4" s="307"/>
      <c r="DB4" s="308"/>
      <c r="DC4" s="319" t="s">
        <v>124</v>
      </c>
      <c r="DD4" s="319"/>
      <c r="DE4" s="319"/>
      <c r="DF4" s="319"/>
      <c r="DG4" s="306" t="s">
        <v>125</v>
      </c>
      <c r="DH4" s="307"/>
      <c r="DI4" s="307"/>
      <c r="DJ4" s="307"/>
      <c r="DK4" s="307"/>
      <c r="DL4" s="307"/>
      <c r="DM4" s="307"/>
      <c r="DN4" s="308"/>
      <c r="DO4" s="306" t="s">
        <v>8</v>
      </c>
      <c r="DP4" s="307"/>
      <c r="DQ4" s="308"/>
      <c r="DR4" s="319" t="s">
        <v>126</v>
      </c>
      <c r="DS4" s="319"/>
      <c r="DT4" s="319"/>
    </row>
    <row r="5" spans="1:124" ht="19.5" customHeight="1">
      <c r="A5" s="317"/>
      <c r="B5" s="319"/>
      <c r="C5" s="319"/>
      <c r="D5" s="319"/>
      <c r="E5" s="319"/>
      <c r="F5" s="309"/>
      <c r="G5" s="310"/>
      <c r="H5" s="310"/>
      <c r="I5" s="311"/>
      <c r="J5" s="309"/>
      <c r="K5" s="310"/>
      <c r="L5" s="310"/>
      <c r="M5" s="311"/>
      <c r="N5" s="309"/>
      <c r="O5" s="310"/>
      <c r="P5" s="310"/>
      <c r="Q5" s="311"/>
      <c r="R5" s="309"/>
      <c r="S5" s="310"/>
      <c r="T5" s="311"/>
      <c r="U5" s="309"/>
      <c r="V5" s="310"/>
      <c r="W5" s="310"/>
      <c r="X5" s="311"/>
      <c r="Y5" s="309" t="s">
        <v>127</v>
      </c>
      <c r="Z5" s="310"/>
      <c r="AA5" s="310"/>
      <c r="AB5" s="311"/>
      <c r="AC5" s="309"/>
      <c r="AD5" s="310"/>
      <c r="AE5" s="310"/>
      <c r="AF5" s="311"/>
      <c r="AG5" s="309"/>
      <c r="AH5" s="310"/>
      <c r="AI5" s="311"/>
      <c r="AJ5" s="309"/>
      <c r="AK5" s="310"/>
      <c r="AL5" s="310"/>
      <c r="AM5" s="311"/>
      <c r="AN5" s="309"/>
      <c r="AO5" s="310"/>
      <c r="AP5" s="311"/>
      <c r="AQ5" s="309"/>
      <c r="AR5" s="310"/>
      <c r="AS5" s="310"/>
      <c r="AT5" s="311"/>
      <c r="AU5" s="309"/>
      <c r="AV5" s="310"/>
      <c r="AW5" s="310"/>
      <c r="AX5" s="311"/>
      <c r="AY5" s="309"/>
      <c r="AZ5" s="310"/>
      <c r="BA5" s="311"/>
      <c r="BB5" s="309"/>
      <c r="BC5" s="310"/>
      <c r="BD5" s="310"/>
      <c r="BE5" s="311"/>
      <c r="BF5" s="309"/>
      <c r="BG5" s="310"/>
      <c r="BH5" s="310"/>
      <c r="BI5" s="311"/>
      <c r="BJ5" s="309"/>
      <c r="BK5" s="310"/>
      <c r="BL5" s="310"/>
      <c r="BM5" s="311"/>
      <c r="BN5" s="309"/>
      <c r="BO5" s="310"/>
      <c r="BP5" s="311"/>
      <c r="BQ5" s="309"/>
      <c r="BR5" s="310"/>
      <c r="BS5" s="311"/>
      <c r="BT5" s="309"/>
      <c r="BU5" s="310"/>
      <c r="BV5" s="311"/>
      <c r="BW5" s="309"/>
      <c r="BX5" s="310"/>
      <c r="BY5" s="311"/>
      <c r="BZ5" s="323"/>
      <c r="CA5" s="324"/>
      <c r="CB5" s="325"/>
      <c r="CC5" s="329"/>
      <c r="CD5" s="329"/>
      <c r="CE5" s="329"/>
      <c r="CF5" s="254"/>
      <c r="CG5" s="255"/>
      <c r="CH5" s="330" t="s">
        <v>128</v>
      </c>
      <c r="CI5" s="331"/>
      <c r="CJ5" s="329"/>
      <c r="CK5" s="329"/>
      <c r="CL5" s="329"/>
      <c r="CM5" s="329"/>
      <c r="CN5" s="319"/>
      <c r="CO5" s="319"/>
      <c r="CP5" s="319"/>
      <c r="CQ5" s="319"/>
      <c r="CR5" s="319"/>
      <c r="CS5" s="319"/>
      <c r="CT5" s="319"/>
      <c r="CU5" s="319"/>
      <c r="CV5" s="309"/>
      <c r="CW5" s="310"/>
      <c r="CX5" s="311"/>
      <c r="CY5" s="309"/>
      <c r="CZ5" s="310"/>
      <c r="DA5" s="310"/>
      <c r="DB5" s="311"/>
      <c r="DC5" s="319"/>
      <c r="DD5" s="319"/>
      <c r="DE5" s="319"/>
      <c r="DF5" s="319"/>
      <c r="DG5" s="309"/>
      <c r="DH5" s="310"/>
      <c r="DI5" s="310"/>
      <c r="DJ5" s="310"/>
      <c r="DK5" s="310"/>
      <c r="DL5" s="310"/>
      <c r="DM5" s="310"/>
      <c r="DN5" s="311"/>
      <c r="DO5" s="309"/>
      <c r="DP5" s="310"/>
      <c r="DQ5" s="311"/>
      <c r="DR5" s="319"/>
      <c r="DS5" s="319"/>
      <c r="DT5" s="319"/>
    </row>
    <row r="6" spans="1:124" ht="6.75" customHeight="1">
      <c r="A6" s="317"/>
      <c r="B6" s="299"/>
      <c r="C6" s="299"/>
      <c r="D6" s="299"/>
      <c r="E6" s="299"/>
      <c r="F6" s="309"/>
      <c r="G6" s="310"/>
      <c r="H6" s="310"/>
      <c r="I6" s="311"/>
      <c r="J6" s="312"/>
      <c r="K6" s="313"/>
      <c r="L6" s="313"/>
      <c r="M6" s="314"/>
      <c r="N6" s="312"/>
      <c r="O6" s="313"/>
      <c r="P6" s="313"/>
      <c r="Q6" s="314"/>
      <c r="R6" s="312"/>
      <c r="S6" s="313"/>
      <c r="T6" s="314"/>
      <c r="U6" s="312"/>
      <c r="V6" s="313"/>
      <c r="W6" s="313"/>
      <c r="X6" s="314"/>
      <c r="Y6" s="312"/>
      <c r="Z6" s="313"/>
      <c r="AA6" s="313"/>
      <c r="AB6" s="314"/>
      <c r="AC6" s="312"/>
      <c r="AD6" s="313"/>
      <c r="AE6" s="313"/>
      <c r="AF6" s="314"/>
      <c r="AG6" s="312"/>
      <c r="AH6" s="313"/>
      <c r="AI6" s="314"/>
      <c r="AJ6" s="312"/>
      <c r="AK6" s="313"/>
      <c r="AL6" s="313"/>
      <c r="AM6" s="314"/>
      <c r="AN6" s="312"/>
      <c r="AO6" s="313"/>
      <c r="AP6" s="314"/>
      <c r="AQ6" s="312"/>
      <c r="AR6" s="313"/>
      <c r="AS6" s="313"/>
      <c r="AT6" s="314"/>
      <c r="AU6" s="312"/>
      <c r="AV6" s="313"/>
      <c r="AW6" s="313"/>
      <c r="AX6" s="314"/>
      <c r="AY6" s="312"/>
      <c r="AZ6" s="313"/>
      <c r="BA6" s="314"/>
      <c r="BB6" s="312"/>
      <c r="BC6" s="313"/>
      <c r="BD6" s="313"/>
      <c r="BE6" s="314"/>
      <c r="BF6" s="312"/>
      <c r="BG6" s="313"/>
      <c r="BH6" s="313"/>
      <c r="BI6" s="314"/>
      <c r="BJ6" s="312"/>
      <c r="BK6" s="313"/>
      <c r="BL6" s="313"/>
      <c r="BM6" s="314"/>
      <c r="BN6" s="312"/>
      <c r="BO6" s="313"/>
      <c r="BP6" s="314"/>
      <c r="BQ6" s="312"/>
      <c r="BR6" s="313"/>
      <c r="BS6" s="314"/>
      <c r="BT6" s="312"/>
      <c r="BU6" s="313"/>
      <c r="BV6" s="314"/>
      <c r="BW6" s="312"/>
      <c r="BX6" s="313"/>
      <c r="BY6" s="314"/>
      <c r="BZ6" s="326"/>
      <c r="CA6" s="327"/>
      <c r="CB6" s="328"/>
      <c r="CC6" s="329"/>
      <c r="CD6" s="329"/>
      <c r="CE6" s="329"/>
      <c r="CF6" s="256"/>
      <c r="CG6" s="257"/>
      <c r="CH6" s="332"/>
      <c r="CI6" s="333"/>
      <c r="CJ6" s="329"/>
      <c r="CK6" s="329"/>
      <c r="CL6" s="329"/>
      <c r="CM6" s="329"/>
      <c r="CN6" s="319"/>
      <c r="CO6" s="319"/>
      <c r="CP6" s="319"/>
      <c r="CQ6" s="319"/>
      <c r="CR6" s="319"/>
      <c r="CS6" s="319"/>
      <c r="CT6" s="319"/>
      <c r="CU6" s="319"/>
      <c r="CV6" s="312"/>
      <c r="CW6" s="313"/>
      <c r="CX6" s="314"/>
      <c r="CY6" s="312"/>
      <c r="CZ6" s="313"/>
      <c r="DA6" s="313"/>
      <c r="DB6" s="314"/>
      <c r="DC6" s="319"/>
      <c r="DD6" s="319"/>
      <c r="DE6" s="319"/>
      <c r="DF6" s="319"/>
      <c r="DG6" s="334" t="s">
        <v>133</v>
      </c>
      <c r="DH6" s="335"/>
      <c r="DI6" s="335"/>
      <c r="DJ6" s="336"/>
      <c r="DK6" s="337" t="s">
        <v>134</v>
      </c>
      <c r="DL6" s="337"/>
      <c r="DM6" s="337"/>
      <c r="DN6" s="337"/>
      <c r="DO6" s="312"/>
      <c r="DP6" s="313"/>
      <c r="DQ6" s="314"/>
      <c r="DR6" s="319"/>
      <c r="DS6" s="319"/>
      <c r="DT6" s="319"/>
    </row>
    <row r="7" spans="1:124" ht="34.5" customHeight="1">
      <c r="A7" s="317"/>
      <c r="B7" s="296">
        <v>2017</v>
      </c>
      <c r="C7" s="297">
        <v>2018</v>
      </c>
      <c r="D7" s="301" t="s">
        <v>129</v>
      </c>
      <c r="E7" s="301"/>
      <c r="F7" s="296">
        <v>2017</v>
      </c>
      <c r="G7" s="297">
        <v>2018</v>
      </c>
      <c r="H7" s="301" t="s">
        <v>129</v>
      </c>
      <c r="I7" s="301"/>
      <c r="J7" s="296">
        <v>2017</v>
      </c>
      <c r="K7" s="297">
        <v>2018</v>
      </c>
      <c r="L7" s="302" t="s">
        <v>129</v>
      </c>
      <c r="M7" s="303"/>
      <c r="N7" s="296">
        <v>2017</v>
      </c>
      <c r="O7" s="297">
        <v>2018</v>
      </c>
      <c r="P7" s="302" t="s">
        <v>129</v>
      </c>
      <c r="Q7" s="303"/>
      <c r="R7" s="296">
        <v>2017</v>
      </c>
      <c r="S7" s="297">
        <v>2018</v>
      </c>
      <c r="T7" s="299" t="s">
        <v>130</v>
      </c>
      <c r="U7" s="296">
        <v>2017</v>
      </c>
      <c r="V7" s="297">
        <v>2018</v>
      </c>
      <c r="W7" s="301" t="s">
        <v>129</v>
      </c>
      <c r="X7" s="301"/>
      <c r="Y7" s="296">
        <v>2017</v>
      </c>
      <c r="Z7" s="297">
        <v>2018</v>
      </c>
      <c r="AA7" s="301" t="s">
        <v>129</v>
      </c>
      <c r="AB7" s="301"/>
      <c r="AC7" s="296">
        <v>2017</v>
      </c>
      <c r="AD7" s="297">
        <v>2018</v>
      </c>
      <c r="AE7" s="301" t="s">
        <v>129</v>
      </c>
      <c r="AF7" s="301"/>
      <c r="AG7" s="296">
        <v>2017</v>
      </c>
      <c r="AH7" s="297">
        <v>2018</v>
      </c>
      <c r="AI7" s="299" t="s">
        <v>130</v>
      </c>
      <c r="AJ7" s="296">
        <v>2017</v>
      </c>
      <c r="AK7" s="297">
        <v>2018</v>
      </c>
      <c r="AL7" s="301" t="s">
        <v>129</v>
      </c>
      <c r="AM7" s="301"/>
      <c r="AN7" s="296">
        <v>2017</v>
      </c>
      <c r="AO7" s="297">
        <v>2018</v>
      </c>
      <c r="AP7" s="299" t="s">
        <v>130</v>
      </c>
      <c r="AQ7" s="301">
        <v>2014</v>
      </c>
      <c r="AR7" s="301">
        <v>2015</v>
      </c>
      <c r="AS7" s="301" t="s">
        <v>129</v>
      </c>
      <c r="AT7" s="301"/>
      <c r="AU7" s="296">
        <v>2017</v>
      </c>
      <c r="AV7" s="297">
        <v>2018</v>
      </c>
      <c r="AW7" s="301" t="s">
        <v>129</v>
      </c>
      <c r="AX7" s="301"/>
      <c r="AY7" s="296">
        <v>2017</v>
      </c>
      <c r="AZ7" s="297">
        <v>2018</v>
      </c>
      <c r="BA7" s="299" t="s">
        <v>130</v>
      </c>
      <c r="BB7" s="296">
        <v>2017</v>
      </c>
      <c r="BC7" s="297">
        <v>2018</v>
      </c>
      <c r="BD7" s="301" t="s">
        <v>129</v>
      </c>
      <c r="BE7" s="301"/>
      <c r="BF7" s="296">
        <v>2017</v>
      </c>
      <c r="BG7" s="297">
        <v>2018</v>
      </c>
      <c r="BH7" s="301" t="s">
        <v>129</v>
      </c>
      <c r="BI7" s="301"/>
      <c r="BJ7" s="296">
        <v>2017</v>
      </c>
      <c r="BK7" s="297">
        <v>2018</v>
      </c>
      <c r="BL7" s="301" t="s">
        <v>129</v>
      </c>
      <c r="BM7" s="301"/>
      <c r="BN7" s="296">
        <v>2017</v>
      </c>
      <c r="BO7" s="297">
        <v>2018</v>
      </c>
      <c r="BP7" s="295" t="s">
        <v>130</v>
      </c>
      <c r="BQ7" s="296">
        <v>2017</v>
      </c>
      <c r="BR7" s="297">
        <v>2018</v>
      </c>
      <c r="BS7" s="299" t="s">
        <v>130</v>
      </c>
      <c r="BT7" s="296">
        <v>2017</v>
      </c>
      <c r="BU7" s="297">
        <v>2018</v>
      </c>
      <c r="BV7" s="299" t="s">
        <v>130</v>
      </c>
      <c r="BW7" s="296">
        <v>2017</v>
      </c>
      <c r="BX7" s="297">
        <v>2018</v>
      </c>
      <c r="BY7" s="299" t="s">
        <v>130</v>
      </c>
      <c r="BZ7" s="296">
        <v>2017</v>
      </c>
      <c r="CA7" s="297">
        <v>2018</v>
      </c>
      <c r="CB7" s="299" t="s">
        <v>130</v>
      </c>
      <c r="CC7" s="296">
        <v>2017</v>
      </c>
      <c r="CD7" s="297">
        <v>2018</v>
      </c>
      <c r="CE7" s="329" t="s">
        <v>130</v>
      </c>
      <c r="CF7" s="166"/>
      <c r="CG7" s="167"/>
      <c r="CH7" s="167"/>
      <c r="CI7" s="167"/>
      <c r="CJ7" s="296">
        <v>2017</v>
      </c>
      <c r="CK7" s="297">
        <v>2018</v>
      </c>
      <c r="CL7" s="301" t="s">
        <v>129</v>
      </c>
      <c r="CM7" s="301"/>
      <c r="CN7" s="301" t="s">
        <v>131</v>
      </c>
      <c r="CO7" s="301"/>
      <c r="CP7" s="301" t="s">
        <v>129</v>
      </c>
      <c r="CQ7" s="301"/>
      <c r="CR7" s="338" t="s">
        <v>132</v>
      </c>
      <c r="CS7" s="338"/>
      <c r="CT7" s="301" t="s">
        <v>129</v>
      </c>
      <c r="CU7" s="301"/>
      <c r="CV7" s="296">
        <v>2017</v>
      </c>
      <c r="CW7" s="297">
        <v>2018</v>
      </c>
      <c r="CX7" s="295" t="s">
        <v>135</v>
      </c>
      <c r="CY7" s="296">
        <v>2017</v>
      </c>
      <c r="CZ7" s="297">
        <v>2018</v>
      </c>
      <c r="DA7" s="301" t="s">
        <v>129</v>
      </c>
      <c r="DB7" s="301"/>
      <c r="DC7" s="296">
        <v>2017</v>
      </c>
      <c r="DD7" s="297">
        <v>2018</v>
      </c>
      <c r="DE7" s="301" t="s">
        <v>129</v>
      </c>
      <c r="DF7" s="301"/>
      <c r="DG7" s="296">
        <v>2017</v>
      </c>
      <c r="DH7" s="297">
        <v>2018</v>
      </c>
      <c r="DI7" s="339" t="s">
        <v>129</v>
      </c>
      <c r="DJ7" s="340"/>
      <c r="DK7" s="296">
        <v>2017</v>
      </c>
      <c r="DL7" s="297">
        <v>2018</v>
      </c>
      <c r="DM7" s="339" t="s">
        <v>129</v>
      </c>
      <c r="DN7" s="340"/>
      <c r="DO7" s="296">
        <v>2017</v>
      </c>
      <c r="DP7" s="297">
        <v>2018</v>
      </c>
      <c r="DQ7" s="295" t="s">
        <v>130</v>
      </c>
      <c r="DR7" s="296">
        <v>2017</v>
      </c>
      <c r="DS7" s="297">
        <v>2018</v>
      </c>
      <c r="DT7" s="341" t="s">
        <v>135</v>
      </c>
    </row>
    <row r="8" spans="1:124" ht="21.75" customHeight="1">
      <c r="A8" s="318"/>
      <c r="B8" s="296"/>
      <c r="C8" s="298"/>
      <c r="D8" s="164" t="s">
        <v>3</v>
      </c>
      <c r="E8" s="164" t="s">
        <v>135</v>
      </c>
      <c r="F8" s="296"/>
      <c r="G8" s="298"/>
      <c r="H8" s="164" t="s">
        <v>3</v>
      </c>
      <c r="I8" s="164" t="s">
        <v>135</v>
      </c>
      <c r="J8" s="296"/>
      <c r="K8" s="298"/>
      <c r="L8" s="164" t="s">
        <v>3</v>
      </c>
      <c r="M8" s="164" t="s">
        <v>135</v>
      </c>
      <c r="N8" s="296"/>
      <c r="O8" s="298"/>
      <c r="P8" s="164" t="s">
        <v>3</v>
      </c>
      <c r="Q8" s="164" t="s">
        <v>135</v>
      </c>
      <c r="R8" s="296"/>
      <c r="S8" s="298"/>
      <c r="T8" s="300"/>
      <c r="U8" s="296"/>
      <c r="V8" s="298"/>
      <c r="W8" s="164" t="s">
        <v>3</v>
      </c>
      <c r="X8" s="164" t="s">
        <v>135</v>
      </c>
      <c r="Y8" s="296"/>
      <c r="Z8" s="298"/>
      <c r="AA8" s="164" t="s">
        <v>3</v>
      </c>
      <c r="AB8" s="164" t="s">
        <v>135</v>
      </c>
      <c r="AC8" s="296"/>
      <c r="AD8" s="298"/>
      <c r="AE8" s="164" t="s">
        <v>3</v>
      </c>
      <c r="AF8" s="164" t="s">
        <v>135</v>
      </c>
      <c r="AG8" s="296"/>
      <c r="AH8" s="298"/>
      <c r="AI8" s="300"/>
      <c r="AJ8" s="296"/>
      <c r="AK8" s="298"/>
      <c r="AL8" s="164" t="s">
        <v>3</v>
      </c>
      <c r="AM8" s="164" t="s">
        <v>135</v>
      </c>
      <c r="AN8" s="296"/>
      <c r="AO8" s="298"/>
      <c r="AP8" s="300"/>
      <c r="AQ8" s="301"/>
      <c r="AR8" s="301"/>
      <c r="AS8" s="164" t="s">
        <v>3</v>
      </c>
      <c r="AT8" s="164" t="s">
        <v>135</v>
      </c>
      <c r="AU8" s="296"/>
      <c r="AV8" s="298"/>
      <c r="AW8" s="164" t="s">
        <v>3</v>
      </c>
      <c r="AX8" s="164" t="s">
        <v>135</v>
      </c>
      <c r="AY8" s="296"/>
      <c r="AZ8" s="298"/>
      <c r="BA8" s="300"/>
      <c r="BB8" s="296"/>
      <c r="BC8" s="298"/>
      <c r="BD8" s="164" t="s">
        <v>3</v>
      </c>
      <c r="BE8" s="164" t="s">
        <v>135</v>
      </c>
      <c r="BF8" s="296"/>
      <c r="BG8" s="298"/>
      <c r="BH8" s="164" t="s">
        <v>3</v>
      </c>
      <c r="BI8" s="164" t="s">
        <v>135</v>
      </c>
      <c r="BJ8" s="296"/>
      <c r="BK8" s="298"/>
      <c r="BL8" s="164" t="s">
        <v>3</v>
      </c>
      <c r="BM8" s="164" t="s">
        <v>135</v>
      </c>
      <c r="BN8" s="296"/>
      <c r="BO8" s="298"/>
      <c r="BP8" s="295"/>
      <c r="BQ8" s="296"/>
      <c r="BR8" s="298"/>
      <c r="BS8" s="300"/>
      <c r="BT8" s="296"/>
      <c r="BU8" s="298"/>
      <c r="BV8" s="300"/>
      <c r="BW8" s="296"/>
      <c r="BX8" s="298"/>
      <c r="BY8" s="300"/>
      <c r="BZ8" s="296"/>
      <c r="CA8" s="298"/>
      <c r="CB8" s="300"/>
      <c r="CC8" s="296"/>
      <c r="CD8" s="298"/>
      <c r="CE8" s="329"/>
      <c r="CF8" s="165">
        <v>2017</v>
      </c>
      <c r="CG8" s="168">
        <v>2018</v>
      </c>
      <c r="CH8" s="169">
        <v>2017</v>
      </c>
      <c r="CI8" s="170">
        <v>2018</v>
      </c>
      <c r="CJ8" s="296"/>
      <c r="CK8" s="298"/>
      <c r="CL8" s="164" t="s">
        <v>3</v>
      </c>
      <c r="CM8" s="164" t="s">
        <v>135</v>
      </c>
      <c r="CN8" s="163">
        <v>2017</v>
      </c>
      <c r="CO8" s="163">
        <v>2018</v>
      </c>
      <c r="CP8" s="164" t="s">
        <v>3</v>
      </c>
      <c r="CQ8" s="164" t="s">
        <v>135</v>
      </c>
      <c r="CR8" s="163">
        <v>2017</v>
      </c>
      <c r="CS8" s="163">
        <v>2018</v>
      </c>
      <c r="CT8" s="164" t="s">
        <v>3</v>
      </c>
      <c r="CU8" s="164" t="s">
        <v>135</v>
      </c>
      <c r="CV8" s="296"/>
      <c r="CW8" s="298"/>
      <c r="CX8" s="295"/>
      <c r="CY8" s="296"/>
      <c r="CZ8" s="298"/>
      <c r="DA8" s="164" t="s">
        <v>3</v>
      </c>
      <c r="DB8" s="164" t="s">
        <v>135</v>
      </c>
      <c r="DC8" s="296"/>
      <c r="DD8" s="298"/>
      <c r="DE8" s="164" t="s">
        <v>3</v>
      </c>
      <c r="DF8" s="164" t="s">
        <v>135</v>
      </c>
      <c r="DG8" s="296"/>
      <c r="DH8" s="298"/>
      <c r="DI8" s="163" t="s">
        <v>3</v>
      </c>
      <c r="DJ8" s="163" t="s">
        <v>135</v>
      </c>
      <c r="DK8" s="296"/>
      <c r="DL8" s="298"/>
      <c r="DM8" s="163" t="s">
        <v>3</v>
      </c>
      <c r="DN8" s="163" t="s">
        <v>135</v>
      </c>
      <c r="DO8" s="296"/>
      <c r="DP8" s="298"/>
      <c r="DQ8" s="295"/>
      <c r="DR8" s="296"/>
      <c r="DS8" s="298"/>
      <c r="DT8" s="342"/>
    </row>
    <row r="9" spans="1:124" ht="15" customHeight="1">
      <c r="A9" s="239" t="s">
        <v>11</v>
      </c>
      <c r="B9" s="239">
        <v>1</v>
      </c>
      <c r="C9" s="239">
        <v>2</v>
      </c>
      <c r="D9" s="239">
        <v>3</v>
      </c>
      <c r="E9" s="239">
        <v>4</v>
      </c>
      <c r="F9" s="239">
        <v>5</v>
      </c>
      <c r="G9" s="239">
        <v>6</v>
      </c>
      <c r="H9" s="239">
        <v>7</v>
      </c>
      <c r="I9" s="239">
        <v>8</v>
      </c>
      <c r="J9" s="239">
        <v>9</v>
      </c>
      <c r="K9" s="239">
        <v>10</v>
      </c>
      <c r="L9" s="239">
        <v>11</v>
      </c>
      <c r="M9" s="239">
        <v>12</v>
      </c>
      <c r="N9" s="239">
        <v>13</v>
      </c>
      <c r="O9" s="239">
        <v>14</v>
      </c>
      <c r="P9" s="239">
        <v>15</v>
      </c>
      <c r="Q9" s="239">
        <v>16</v>
      </c>
      <c r="R9" s="239">
        <v>17</v>
      </c>
      <c r="S9" s="239">
        <v>18</v>
      </c>
      <c r="T9" s="239">
        <v>19</v>
      </c>
      <c r="U9" s="239">
        <v>20</v>
      </c>
      <c r="V9" s="239">
        <v>21</v>
      </c>
      <c r="W9" s="239">
        <v>22</v>
      </c>
      <c r="X9" s="239">
        <v>23</v>
      </c>
      <c r="Y9" s="239">
        <v>24</v>
      </c>
      <c r="Z9" s="239">
        <v>25</v>
      </c>
      <c r="AA9" s="239">
        <v>26</v>
      </c>
      <c r="AB9" s="239">
        <v>27</v>
      </c>
      <c r="AC9" s="239">
        <v>28</v>
      </c>
      <c r="AD9" s="239">
        <v>29</v>
      </c>
      <c r="AE9" s="239">
        <v>30</v>
      </c>
      <c r="AF9" s="239">
        <v>31</v>
      </c>
      <c r="AG9" s="239">
        <v>32</v>
      </c>
      <c r="AH9" s="239">
        <v>33</v>
      </c>
      <c r="AI9" s="239">
        <v>34</v>
      </c>
      <c r="AJ9" s="239">
        <v>35</v>
      </c>
      <c r="AK9" s="239">
        <v>36</v>
      </c>
      <c r="AL9" s="239">
        <v>37</v>
      </c>
      <c r="AM9" s="239">
        <v>38</v>
      </c>
      <c r="AN9" s="239">
        <v>39</v>
      </c>
      <c r="AO9" s="239">
        <v>40</v>
      </c>
      <c r="AP9" s="239">
        <v>41</v>
      </c>
      <c r="AQ9" s="239">
        <v>35</v>
      </c>
      <c r="AR9" s="239">
        <v>36</v>
      </c>
      <c r="AS9" s="239">
        <v>37</v>
      </c>
      <c r="AT9" s="239">
        <v>38</v>
      </c>
      <c r="AU9" s="239">
        <v>42</v>
      </c>
      <c r="AV9" s="239">
        <v>43</v>
      </c>
      <c r="AW9" s="239">
        <v>44</v>
      </c>
      <c r="AX9" s="239">
        <v>45</v>
      </c>
      <c r="AY9" s="239">
        <v>46</v>
      </c>
      <c r="AZ9" s="239">
        <v>47</v>
      </c>
      <c r="BA9" s="239">
        <v>48</v>
      </c>
      <c r="BB9" s="239">
        <v>49</v>
      </c>
      <c r="BC9" s="239">
        <v>50</v>
      </c>
      <c r="BD9" s="239">
        <v>51</v>
      </c>
      <c r="BE9" s="239">
        <v>52</v>
      </c>
      <c r="BF9" s="239">
        <v>53</v>
      </c>
      <c r="BG9" s="239">
        <v>54</v>
      </c>
      <c r="BH9" s="239">
        <v>55</v>
      </c>
      <c r="BI9" s="239">
        <v>56</v>
      </c>
      <c r="BJ9" s="239">
        <v>57</v>
      </c>
      <c r="BK9" s="239">
        <v>58</v>
      </c>
      <c r="BL9" s="239">
        <v>59</v>
      </c>
      <c r="BM9" s="239">
        <v>60</v>
      </c>
      <c r="BN9" s="239">
        <v>61</v>
      </c>
      <c r="BO9" s="239">
        <v>62</v>
      </c>
      <c r="BP9" s="239">
        <v>63</v>
      </c>
      <c r="BQ9" s="239">
        <v>64</v>
      </c>
      <c r="BR9" s="239">
        <v>65</v>
      </c>
      <c r="BS9" s="239">
        <v>66</v>
      </c>
      <c r="BT9" s="239">
        <v>67</v>
      </c>
      <c r="BU9" s="239">
        <v>68</v>
      </c>
      <c r="BV9" s="239">
        <v>69</v>
      </c>
      <c r="BW9" s="239">
        <v>70</v>
      </c>
      <c r="BX9" s="239">
        <v>71</v>
      </c>
      <c r="BY9" s="239">
        <v>72</v>
      </c>
      <c r="BZ9" s="239">
        <v>73</v>
      </c>
      <c r="CA9" s="239">
        <v>74</v>
      </c>
      <c r="CB9" s="239">
        <v>75</v>
      </c>
      <c r="CC9" s="239">
        <v>76</v>
      </c>
      <c r="CD9" s="239">
        <v>77</v>
      </c>
      <c r="CE9" s="239">
        <v>78</v>
      </c>
      <c r="CF9" s="239"/>
      <c r="CG9" s="239"/>
      <c r="CH9" s="239"/>
      <c r="CI9" s="239"/>
      <c r="CJ9" s="239">
        <v>79</v>
      </c>
      <c r="CK9" s="239">
        <v>80</v>
      </c>
      <c r="CL9" s="239">
        <v>81</v>
      </c>
      <c r="CM9" s="239">
        <v>82</v>
      </c>
      <c r="CN9" s="224">
        <v>83</v>
      </c>
      <c r="CO9" s="224">
        <v>84</v>
      </c>
      <c r="CP9" s="239">
        <v>85</v>
      </c>
      <c r="CQ9" s="239">
        <v>86</v>
      </c>
      <c r="CR9" s="224">
        <v>87</v>
      </c>
      <c r="CS9" s="224">
        <v>88</v>
      </c>
      <c r="CT9" s="239">
        <v>89</v>
      </c>
      <c r="CU9" s="239">
        <v>90</v>
      </c>
      <c r="CV9" s="239">
        <v>91</v>
      </c>
      <c r="CW9" s="239">
        <v>92</v>
      </c>
      <c r="CX9" s="239">
        <v>93</v>
      </c>
      <c r="CY9" s="239">
        <v>94</v>
      </c>
      <c r="CZ9" s="239">
        <v>95</v>
      </c>
      <c r="DA9" s="239">
        <v>96</v>
      </c>
      <c r="DB9" s="239">
        <v>97</v>
      </c>
      <c r="DC9" s="239">
        <v>98</v>
      </c>
      <c r="DD9" s="239">
        <v>99</v>
      </c>
      <c r="DE9" s="239">
        <v>100</v>
      </c>
      <c r="DF9" s="239">
        <v>101</v>
      </c>
      <c r="DG9" s="239">
        <v>102</v>
      </c>
      <c r="DH9" s="239">
        <v>103</v>
      </c>
      <c r="DI9" s="239">
        <v>104</v>
      </c>
      <c r="DJ9" s="239">
        <v>105</v>
      </c>
      <c r="DK9" s="239">
        <v>106</v>
      </c>
      <c r="DL9" s="239">
        <v>107</v>
      </c>
      <c r="DM9" s="239">
        <v>108</v>
      </c>
      <c r="DN9" s="239">
        <v>109</v>
      </c>
      <c r="DO9" s="239">
        <v>110</v>
      </c>
      <c r="DP9" s="239">
        <v>111</v>
      </c>
      <c r="DQ9" s="239">
        <v>112</v>
      </c>
      <c r="DR9" s="239">
        <v>113</v>
      </c>
      <c r="DS9" s="239">
        <v>114</v>
      </c>
      <c r="DT9" s="239">
        <v>115</v>
      </c>
    </row>
    <row r="10" spans="1:124" ht="21.75" customHeight="1">
      <c r="A10" s="196" t="s">
        <v>131</v>
      </c>
      <c r="B10" s="197">
        <f>SUM(B11:B34)</f>
        <v>15028</v>
      </c>
      <c r="C10" s="197">
        <f>SUM(C11:C34)</f>
        <v>12689</v>
      </c>
      <c r="D10" s="198">
        <f aca="true" t="shared" si="0" ref="D10:D23">C10/B10*100</f>
        <v>84.4357199893532</v>
      </c>
      <c r="E10" s="197">
        <f aca="true" t="shared" si="1" ref="E10:E23">C10-B10</f>
        <v>-2339</v>
      </c>
      <c r="F10" s="197">
        <f>SUM(F11:F34)</f>
        <v>7055</v>
      </c>
      <c r="G10" s="197">
        <f>SUM(G11:G34)</f>
        <v>6073</v>
      </c>
      <c r="H10" s="198">
        <f aca="true" t="shared" si="2" ref="H10:H23">G10/F10*100</f>
        <v>86.08079376328844</v>
      </c>
      <c r="I10" s="197">
        <f aca="true" t="shared" si="3" ref="I10:I23">G10-F10</f>
        <v>-982</v>
      </c>
      <c r="J10" s="197">
        <f>SUM(J11:J34)</f>
        <v>6288</v>
      </c>
      <c r="K10" s="197">
        <f>SUM(K11:K34)</f>
        <v>6345</v>
      </c>
      <c r="L10" s="198">
        <f aca="true" t="shared" si="4" ref="L10:L23">K10/J10*100</f>
        <v>100.90648854961832</v>
      </c>
      <c r="M10" s="197">
        <f aca="true" t="shared" si="5" ref="M10:M23">K10-J10</f>
        <v>57</v>
      </c>
      <c r="N10" s="197">
        <f>SUM(N11:N34)</f>
        <v>2481</v>
      </c>
      <c r="O10" s="197">
        <f>SUM(O11:O34)</f>
        <v>2948</v>
      </c>
      <c r="P10" s="198">
        <f aca="true" t="shared" si="6" ref="P10:P23">O10/N10*100</f>
        <v>118.8230552196695</v>
      </c>
      <c r="Q10" s="197">
        <f aca="true" t="shared" si="7" ref="Q10:Q23">O10-N10</f>
        <v>467</v>
      </c>
      <c r="R10" s="198">
        <f>ROUND(N10/J10*100,1)</f>
        <v>39.5</v>
      </c>
      <c r="S10" s="198">
        <f>ROUND(O10/K10*100,1)</f>
        <v>46.5</v>
      </c>
      <c r="T10" s="198">
        <f>S10-R10</f>
        <v>7</v>
      </c>
      <c r="U10" s="197">
        <f>SUM(U11:U34)</f>
        <v>3365</v>
      </c>
      <c r="V10" s="197">
        <f>SUM(V11:V34)</f>
        <v>2914</v>
      </c>
      <c r="W10" s="199">
        <f aca="true" t="shared" si="8" ref="W10:W23">V10/U10*100</f>
        <v>86.59732540861813</v>
      </c>
      <c r="X10" s="197">
        <f aca="true" t="shared" si="9" ref="X10:X23">V10-U10</f>
        <v>-451</v>
      </c>
      <c r="Y10" s="197">
        <f>SUM(Y11:Y34)</f>
        <v>4</v>
      </c>
      <c r="Z10" s="197">
        <f>SUM(Z11:Z34)</f>
        <v>6</v>
      </c>
      <c r="AA10" s="199">
        <f>Z10/Y10*100</f>
        <v>150</v>
      </c>
      <c r="AB10" s="197">
        <f aca="true" t="shared" si="10" ref="AB10:AB23">Z10-Y10</f>
        <v>2</v>
      </c>
      <c r="AC10" s="197">
        <f>SUM(AC11:AC34)</f>
        <v>165</v>
      </c>
      <c r="AD10" s="197">
        <f>SUM(AD11:AD34)</f>
        <v>192</v>
      </c>
      <c r="AE10" s="199">
        <f aca="true" t="shared" si="11" ref="AE10:AE23">AD10/AC10*100</f>
        <v>116.36363636363636</v>
      </c>
      <c r="AF10" s="197">
        <f aca="true" t="shared" si="12" ref="AF10:AF23">AD10-AC10</f>
        <v>27</v>
      </c>
      <c r="AG10" s="199">
        <f aca="true" t="shared" si="13" ref="AG10:AH23">ROUND(CH10/B10*100,1)</f>
        <v>25.3</v>
      </c>
      <c r="AH10" s="199">
        <f t="shared" si="13"/>
        <v>26.8</v>
      </c>
      <c r="AI10" s="199">
        <f aca="true" t="shared" si="14" ref="AI10:AI23">AH10-AG10</f>
        <v>1.5</v>
      </c>
      <c r="AJ10" s="197">
        <f>SUM(AJ11:AJ34)</f>
        <v>1875</v>
      </c>
      <c r="AK10" s="197">
        <f>SUM(AK11:AK34)</f>
        <v>1593</v>
      </c>
      <c r="AL10" s="199">
        <f aca="true" t="shared" si="15" ref="AL10:AL23">AK10/AJ10*100</f>
        <v>84.96000000000001</v>
      </c>
      <c r="AM10" s="197">
        <f aca="true" t="shared" si="16" ref="AM10:AM23">AK10-AJ10</f>
        <v>-282</v>
      </c>
      <c r="AN10" s="199">
        <v>97</v>
      </c>
      <c r="AO10" s="199">
        <v>94.2</v>
      </c>
      <c r="AP10" s="199">
        <f aca="true" t="shared" si="17" ref="AP10:AP23">AO10-AN10</f>
        <v>-2.799999999999997</v>
      </c>
      <c r="AQ10" s="200">
        <f>SUM(AQ11:AQ34)</f>
        <v>0</v>
      </c>
      <c r="AR10" s="200">
        <f>SUM(AR11:AR34)</f>
        <v>0</v>
      </c>
      <c r="AS10" s="199" t="e">
        <f aca="true" t="shared" si="18" ref="AS10:AS23">AR10/AQ10*100</f>
        <v>#DIV/0!</v>
      </c>
      <c r="AT10" s="200">
        <f aca="true" t="shared" si="19" ref="AT10:AT20">AR10-AQ10</f>
        <v>0</v>
      </c>
      <c r="AU10" s="197">
        <f>SUM(AU11:AU23)</f>
        <v>210</v>
      </c>
      <c r="AV10" s="197">
        <f>SUM(AV11:AV23)</f>
        <v>186</v>
      </c>
      <c r="AW10" s="199">
        <f>AV10/AU10*100</f>
        <v>88.57142857142857</v>
      </c>
      <c r="AX10" s="200">
        <f aca="true" t="shared" si="20" ref="AX10:AX23">AV10-AU10</f>
        <v>-24</v>
      </c>
      <c r="AY10" s="199">
        <v>99.5</v>
      </c>
      <c r="AZ10" s="199">
        <v>98.9</v>
      </c>
      <c r="BA10" s="199">
        <f aca="true" t="shared" si="21" ref="BA10:BA23">AZ10-AY10</f>
        <v>-0.5999999999999943</v>
      </c>
      <c r="BB10" s="197">
        <f>SUM(BB11:BB34)</f>
        <v>1677</v>
      </c>
      <c r="BC10" s="197">
        <f>SUM(BC11:BC34)</f>
        <v>1399</v>
      </c>
      <c r="BD10" s="199">
        <f aca="true" t="shared" si="22" ref="BD10:BD23">BC10/BB10*100</f>
        <v>83.42277877161598</v>
      </c>
      <c r="BE10" s="197">
        <f aca="true" t="shared" si="23" ref="BE10:BE23">BC10-BB10</f>
        <v>-278</v>
      </c>
      <c r="BF10" s="197">
        <f>SUM(BF11:BF34)</f>
        <v>1666</v>
      </c>
      <c r="BG10" s="197">
        <f>SUM(BG11:BG34)</f>
        <v>1307</v>
      </c>
      <c r="BH10" s="198">
        <f aca="true" t="shared" si="24" ref="BH10:BH23">BG10/BF10*100</f>
        <v>78.45138055222088</v>
      </c>
      <c r="BI10" s="201">
        <f aca="true" t="shared" si="25" ref="BI10:BI23">BG10-BF10</f>
        <v>-359</v>
      </c>
      <c r="BJ10" s="202">
        <f>SUM(BJ11:BJ34)</f>
        <v>13069</v>
      </c>
      <c r="BK10" s="202">
        <f>SUM(BK11:BK34)</f>
        <v>10918</v>
      </c>
      <c r="BL10" s="203">
        <f aca="true" t="shared" si="26" ref="BL10:BL23">BK10/BJ10*100</f>
        <v>83.54120437676946</v>
      </c>
      <c r="BM10" s="202">
        <f aca="true" t="shared" si="27" ref="BM10:BM23">BK10-BJ10</f>
        <v>-2151</v>
      </c>
      <c r="BN10" s="197">
        <v>1748</v>
      </c>
      <c r="BO10" s="197">
        <v>2312.33</v>
      </c>
      <c r="BP10" s="197">
        <f>BO10-BN10</f>
        <v>564.3299999999999</v>
      </c>
      <c r="BQ10" s="201">
        <v>107</v>
      </c>
      <c r="BR10" s="201">
        <v>104</v>
      </c>
      <c r="BS10" s="201">
        <f aca="true" t="shared" si="28" ref="BS10:BS23">BR10-BQ10</f>
        <v>-3</v>
      </c>
      <c r="BT10" s="200">
        <v>143</v>
      </c>
      <c r="BU10" s="200">
        <v>156</v>
      </c>
      <c r="BV10" s="200">
        <f aca="true" t="shared" si="29" ref="BV10:BV23">BU10-BT10</f>
        <v>13</v>
      </c>
      <c r="BW10" s="200">
        <v>138</v>
      </c>
      <c r="BX10" s="200">
        <v>152</v>
      </c>
      <c r="BY10" s="200">
        <f aca="true" t="shared" si="30" ref="BY10:BY23">BX10-BW10</f>
        <v>14</v>
      </c>
      <c r="BZ10" s="249">
        <v>10.9</v>
      </c>
      <c r="CA10" s="199">
        <f>'[10]Лист2'!N23</f>
        <v>10.9</v>
      </c>
      <c r="CB10" s="199">
        <f aca="true" t="shared" si="31" ref="CB10:CB23">CA10-BZ10</f>
        <v>0</v>
      </c>
      <c r="CC10" s="204">
        <f aca="true" t="shared" si="32" ref="CC10:CD23">ROUND(CF10/B10*100,1)</f>
        <v>27.8</v>
      </c>
      <c r="CD10" s="204">
        <f t="shared" si="32"/>
        <v>26.8</v>
      </c>
      <c r="CE10" s="204">
        <f>CD10-CC10</f>
        <v>-1</v>
      </c>
      <c r="CF10" s="205">
        <f aca="true" t="shared" si="33" ref="CF10:CF23">B10-CH10-CY10</f>
        <v>4177</v>
      </c>
      <c r="CG10" s="206">
        <f aca="true" t="shared" si="34" ref="CG10:CG23">C10-CI10-CZ10</f>
        <v>3404</v>
      </c>
      <c r="CH10" s="207">
        <f>J10-N10</f>
        <v>3807</v>
      </c>
      <c r="CI10" s="207">
        <f>K10-O10</f>
        <v>3397</v>
      </c>
      <c r="CJ10" s="208">
        <f>SUM(CJ11:CJ34)</f>
        <v>1725</v>
      </c>
      <c r="CK10" s="208">
        <f>SUM(CK11:CK34)</f>
        <v>1806</v>
      </c>
      <c r="CL10" s="204">
        <f>ROUND(CK10/CJ10*100,1)</f>
        <v>104.7</v>
      </c>
      <c r="CM10" s="208">
        <f aca="true" t="shared" si="35" ref="CM10:CM23">CK10-CJ10</f>
        <v>81</v>
      </c>
      <c r="CN10" s="197">
        <f>SUM(CN11:CN34)</f>
        <v>8414</v>
      </c>
      <c r="CO10" s="197">
        <f>SUM(CO11:CO34)</f>
        <v>9082</v>
      </c>
      <c r="CP10" s="199">
        <f aca="true" t="shared" si="36" ref="CP10:CP23">ROUND(CO10/CN10*100,1)</f>
        <v>107.9</v>
      </c>
      <c r="CQ10" s="197">
        <f aca="true" t="shared" si="37" ref="CQ10:CQ23">CO10-CN10</f>
        <v>668</v>
      </c>
      <c r="CR10" s="197">
        <f>SUM(CR11:CR34)</f>
        <v>7692</v>
      </c>
      <c r="CS10" s="197">
        <f>SUM(CS11:CS34)</f>
        <v>7864</v>
      </c>
      <c r="CT10" s="199">
        <f aca="true" t="shared" si="38" ref="CT10:CT23">ROUND(CS10/CR10*100,1)</f>
        <v>102.2</v>
      </c>
      <c r="CU10" s="197">
        <f aca="true" t="shared" si="39" ref="CU10:CU23">CS10-CR10</f>
        <v>172</v>
      </c>
      <c r="CV10" s="199">
        <v>69.4</v>
      </c>
      <c r="CW10" s="199">
        <v>60.6</v>
      </c>
      <c r="CX10" s="199">
        <f>CW10-CV10</f>
        <v>-8.800000000000004</v>
      </c>
      <c r="CY10" s="197">
        <f>SUM(CY11:CY34)</f>
        <v>7044</v>
      </c>
      <c r="CZ10" s="197">
        <f>SUM(CZ11:CZ34)</f>
        <v>5888</v>
      </c>
      <c r="DA10" s="199">
        <f aca="true" t="shared" si="40" ref="DA10:DA23">CZ10/CY10*100</f>
        <v>83.58886996024985</v>
      </c>
      <c r="DB10" s="197">
        <f aca="true" t="shared" si="41" ref="DB10:DB23">CZ10-CY10</f>
        <v>-1156</v>
      </c>
      <c r="DC10" s="197">
        <f>SUM(DC11:DC34)</f>
        <v>6076</v>
      </c>
      <c r="DD10" s="197">
        <f>SUM(DD11:DD34)</f>
        <v>4955</v>
      </c>
      <c r="DE10" s="199">
        <f aca="true" t="shared" si="42" ref="DE10:DE23">DD10/DC10*100</f>
        <v>81.55036208031599</v>
      </c>
      <c r="DF10" s="197">
        <f aca="true" t="shared" si="43" ref="DF10:DF23">DD10-DC10</f>
        <v>-1121</v>
      </c>
      <c r="DG10" s="197">
        <f>SUM(DG11:DG34)</f>
        <v>1089</v>
      </c>
      <c r="DH10" s="197">
        <f>SUM(DH11:DH34)</f>
        <v>2011</v>
      </c>
      <c r="DI10" s="199">
        <f aca="true" t="shared" si="44" ref="DI10:DI23">ROUND(DH10/DG10*100,1)</f>
        <v>184.7</v>
      </c>
      <c r="DJ10" s="197">
        <f aca="true" t="shared" si="45" ref="DJ10:DJ23">DH10-DG10</f>
        <v>922</v>
      </c>
      <c r="DK10" s="250">
        <f>SUM(DK11:DK23)</f>
        <v>923</v>
      </c>
      <c r="DL10" s="250">
        <f>SUM(DL11:DL23)</f>
        <v>479</v>
      </c>
      <c r="DM10" s="199">
        <f aca="true" t="shared" si="46" ref="DM10:DM23">ROUND(DL10/DK10*100,1)</f>
        <v>51.9</v>
      </c>
      <c r="DN10" s="250">
        <f>DL10-DK10</f>
        <v>-444</v>
      </c>
      <c r="DO10" s="197">
        <v>4085</v>
      </c>
      <c r="DP10" s="197">
        <v>4848.28</v>
      </c>
      <c r="DQ10" s="197">
        <f>DP10-DO10</f>
        <v>763.2799999999997</v>
      </c>
      <c r="DR10" s="209">
        <v>6</v>
      </c>
      <c r="DS10" s="209">
        <f aca="true" t="shared" si="47" ref="DS10:DS23">CZ10/DH10</f>
        <v>2.9278965688712084</v>
      </c>
      <c r="DT10" s="200">
        <f aca="true" t="shared" si="48" ref="DT10:DT23">DS10-DR10</f>
        <v>-3.0721034311287916</v>
      </c>
    </row>
    <row r="11" spans="1:124" ht="21.75" customHeight="1">
      <c r="A11" s="171" t="s">
        <v>150</v>
      </c>
      <c r="B11" s="210">
        <v>1185</v>
      </c>
      <c r="C11" s="211">
        <v>1190</v>
      </c>
      <c r="D11" s="198">
        <f t="shared" si="0"/>
        <v>100.42194092827003</v>
      </c>
      <c r="E11" s="197">
        <f t="shared" si="1"/>
        <v>5</v>
      </c>
      <c r="F11" s="210">
        <v>594</v>
      </c>
      <c r="G11" s="210">
        <v>589</v>
      </c>
      <c r="H11" s="198">
        <f t="shared" si="2"/>
        <v>99.15824915824916</v>
      </c>
      <c r="I11" s="197">
        <f t="shared" si="3"/>
        <v>-5</v>
      </c>
      <c r="J11" s="210">
        <v>335</v>
      </c>
      <c r="K11" s="210">
        <v>320</v>
      </c>
      <c r="L11" s="198">
        <f t="shared" si="4"/>
        <v>95.52238805970148</v>
      </c>
      <c r="M11" s="197">
        <f t="shared" si="5"/>
        <v>-15</v>
      </c>
      <c r="N11" s="210">
        <v>57</v>
      </c>
      <c r="O11" s="210">
        <v>69</v>
      </c>
      <c r="P11" s="198">
        <f t="shared" si="6"/>
        <v>121.05263157894737</v>
      </c>
      <c r="Q11" s="197">
        <f t="shared" si="7"/>
        <v>12</v>
      </c>
      <c r="R11" s="198">
        <f>ROUND(N11/J11*100,1)</f>
        <v>17</v>
      </c>
      <c r="S11" s="198">
        <f aca="true" t="shared" si="49" ref="S11:S23">ROUND(O11/K11*100,1)</f>
        <v>21.6</v>
      </c>
      <c r="T11" s="198">
        <f aca="true" t="shared" si="50" ref="T11:T23">S11-R11</f>
        <v>4.600000000000001</v>
      </c>
      <c r="U11" s="210">
        <v>233</v>
      </c>
      <c r="V11" s="210">
        <v>193</v>
      </c>
      <c r="W11" s="199">
        <f t="shared" si="8"/>
        <v>82.83261802575107</v>
      </c>
      <c r="X11" s="197">
        <f t="shared" si="9"/>
        <v>-40</v>
      </c>
      <c r="Y11" s="210">
        <v>0</v>
      </c>
      <c r="Z11" s="210">
        <v>0</v>
      </c>
      <c r="AA11" s="199">
        <v>0</v>
      </c>
      <c r="AB11" s="200">
        <f t="shared" si="10"/>
        <v>0</v>
      </c>
      <c r="AC11" s="212">
        <v>7</v>
      </c>
      <c r="AD11" s="210">
        <v>12</v>
      </c>
      <c r="AE11" s="199">
        <f t="shared" si="11"/>
        <v>171.42857142857142</v>
      </c>
      <c r="AF11" s="200">
        <f t="shared" si="12"/>
        <v>5</v>
      </c>
      <c r="AG11" s="213">
        <f t="shared" si="13"/>
        <v>23.5</v>
      </c>
      <c r="AH11" s="213">
        <f t="shared" si="13"/>
        <v>21.1</v>
      </c>
      <c r="AI11" s="199">
        <f t="shared" si="14"/>
        <v>-2.3999999999999986</v>
      </c>
      <c r="AJ11" s="210">
        <v>157</v>
      </c>
      <c r="AK11" s="212">
        <v>140</v>
      </c>
      <c r="AL11" s="199">
        <f t="shared" si="15"/>
        <v>89.171974522293</v>
      </c>
      <c r="AM11" s="197">
        <f t="shared" si="16"/>
        <v>-17</v>
      </c>
      <c r="AN11" s="214">
        <v>99.4</v>
      </c>
      <c r="AO11" s="213">
        <v>79</v>
      </c>
      <c r="AP11" s="199">
        <f t="shared" si="17"/>
        <v>-20.400000000000006</v>
      </c>
      <c r="AQ11" s="200"/>
      <c r="AR11" s="200"/>
      <c r="AS11" s="199" t="e">
        <f t="shared" si="18"/>
        <v>#DIV/0!</v>
      </c>
      <c r="AT11" s="200">
        <f t="shared" si="19"/>
        <v>0</v>
      </c>
      <c r="AU11" s="212">
        <v>0</v>
      </c>
      <c r="AV11" s="212">
        <v>0</v>
      </c>
      <c r="AW11" s="199">
        <v>0</v>
      </c>
      <c r="AX11" s="200">
        <f t="shared" si="20"/>
        <v>0</v>
      </c>
      <c r="AY11" s="213">
        <v>0</v>
      </c>
      <c r="AZ11" s="213">
        <v>0</v>
      </c>
      <c r="BA11" s="199">
        <f t="shared" si="21"/>
        <v>0</v>
      </c>
      <c r="BB11" s="210">
        <v>147</v>
      </c>
      <c r="BC11" s="210">
        <v>132</v>
      </c>
      <c r="BD11" s="199">
        <f t="shared" si="22"/>
        <v>89.79591836734694</v>
      </c>
      <c r="BE11" s="197">
        <f t="shared" si="23"/>
        <v>-15</v>
      </c>
      <c r="BF11" s="210">
        <v>147</v>
      </c>
      <c r="BG11" s="210">
        <v>132</v>
      </c>
      <c r="BH11" s="198">
        <f t="shared" si="24"/>
        <v>89.79591836734694</v>
      </c>
      <c r="BI11" s="197">
        <f t="shared" si="25"/>
        <v>-15</v>
      </c>
      <c r="BJ11" s="210">
        <v>1091</v>
      </c>
      <c r="BK11" s="210">
        <v>1070</v>
      </c>
      <c r="BL11" s="199">
        <f t="shared" si="26"/>
        <v>98.07516040329972</v>
      </c>
      <c r="BM11" s="197">
        <f t="shared" si="27"/>
        <v>-21</v>
      </c>
      <c r="BN11" s="215">
        <v>1631</v>
      </c>
      <c r="BO11" s="210">
        <v>2003.3925686591276</v>
      </c>
      <c r="BP11" s="197">
        <f aca="true" t="shared" si="51" ref="BP11:BP23">BO11-BN11</f>
        <v>372.3925686591276</v>
      </c>
      <c r="BQ11" s="210">
        <v>107</v>
      </c>
      <c r="BR11" s="210">
        <v>106</v>
      </c>
      <c r="BS11" s="201">
        <f t="shared" si="28"/>
        <v>-1</v>
      </c>
      <c r="BT11" s="216">
        <v>151</v>
      </c>
      <c r="BU11" s="212">
        <v>169</v>
      </c>
      <c r="BV11" s="200">
        <f t="shared" si="29"/>
        <v>18</v>
      </c>
      <c r="BW11" s="216">
        <v>145</v>
      </c>
      <c r="BX11" s="212">
        <v>165</v>
      </c>
      <c r="BY11" s="200">
        <f t="shared" si="30"/>
        <v>20</v>
      </c>
      <c r="BZ11" s="213">
        <v>9</v>
      </c>
      <c r="CA11" s="213">
        <f>'[10]Лист2'!N24</f>
        <v>8.8</v>
      </c>
      <c r="CB11" s="199">
        <f t="shared" si="31"/>
        <v>-0.1999999999999993</v>
      </c>
      <c r="CC11" s="217">
        <f>ROUND(CF11/B11*100,1)</f>
        <v>26.2</v>
      </c>
      <c r="CD11" s="217">
        <f t="shared" si="32"/>
        <v>32.7</v>
      </c>
      <c r="CE11" s="204">
        <f aca="true" t="shared" si="52" ref="CE11:CE23">CD11-CC11</f>
        <v>6.5000000000000036</v>
      </c>
      <c r="CF11" s="205">
        <f t="shared" si="33"/>
        <v>311</v>
      </c>
      <c r="CG11" s="206">
        <f t="shared" si="34"/>
        <v>389</v>
      </c>
      <c r="CH11" s="207">
        <f aca="true" t="shared" si="53" ref="CH11:CI23">J11-N11</f>
        <v>278</v>
      </c>
      <c r="CI11" s="207">
        <f t="shared" si="53"/>
        <v>251</v>
      </c>
      <c r="CJ11" s="218">
        <v>114</v>
      </c>
      <c r="CK11" s="218">
        <v>117</v>
      </c>
      <c r="CL11" s="204">
        <f aca="true" t="shared" si="54" ref="CL11:CL23">ROUND(CK11/CJ11*100,1)</f>
        <v>102.6</v>
      </c>
      <c r="CM11" s="208">
        <f t="shared" si="35"/>
        <v>3</v>
      </c>
      <c r="CN11" s="219">
        <v>384</v>
      </c>
      <c r="CO11" s="210">
        <v>397</v>
      </c>
      <c r="CP11" s="199">
        <f t="shared" si="36"/>
        <v>103.4</v>
      </c>
      <c r="CQ11" s="197">
        <f t="shared" si="37"/>
        <v>13</v>
      </c>
      <c r="CR11" s="219">
        <v>363</v>
      </c>
      <c r="CS11" s="210">
        <v>372</v>
      </c>
      <c r="CT11" s="199">
        <f t="shared" si="38"/>
        <v>102.5</v>
      </c>
      <c r="CU11" s="197">
        <f t="shared" si="39"/>
        <v>9</v>
      </c>
      <c r="CV11" s="199">
        <v>76.3</v>
      </c>
      <c r="CW11" s="199">
        <v>66.2</v>
      </c>
      <c r="CX11" s="199">
        <f aca="true" t="shared" si="55" ref="CX11:CX23">CW11-CV11</f>
        <v>-10.099999999999994</v>
      </c>
      <c r="CY11" s="210">
        <v>596</v>
      </c>
      <c r="CZ11" s="210">
        <v>550</v>
      </c>
      <c r="DA11" s="199">
        <f t="shared" si="40"/>
        <v>92.28187919463086</v>
      </c>
      <c r="DB11" s="197">
        <f t="shared" si="41"/>
        <v>-46</v>
      </c>
      <c r="DC11" s="210">
        <v>555</v>
      </c>
      <c r="DD11" s="210">
        <v>481</v>
      </c>
      <c r="DE11" s="199">
        <f t="shared" si="42"/>
        <v>86.66666666666667</v>
      </c>
      <c r="DF11" s="197">
        <f t="shared" si="43"/>
        <v>-74</v>
      </c>
      <c r="DG11" s="210">
        <v>25</v>
      </c>
      <c r="DH11" s="220">
        <v>71</v>
      </c>
      <c r="DI11" s="199">
        <f t="shared" si="44"/>
        <v>284</v>
      </c>
      <c r="DJ11" s="197">
        <f t="shared" si="45"/>
        <v>46</v>
      </c>
      <c r="DK11" s="251">
        <v>13</v>
      </c>
      <c r="DL11" s="251">
        <v>6</v>
      </c>
      <c r="DM11" s="199">
        <f t="shared" si="46"/>
        <v>46.2</v>
      </c>
      <c r="DN11" s="250">
        <f aca="true" t="shared" si="56" ref="DN11:DN23">DL11-DK11</f>
        <v>-7</v>
      </c>
      <c r="DO11" s="210">
        <v>3381.6</v>
      </c>
      <c r="DP11" s="210">
        <v>3905.92</v>
      </c>
      <c r="DQ11" s="197">
        <f>DP11-DO11</f>
        <v>524.3200000000002</v>
      </c>
      <c r="DR11" s="221">
        <v>24</v>
      </c>
      <c r="DS11" s="221">
        <f t="shared" si="47"/>
        <v>7.746478873239437</v>
      </c>
      <c r="DT11" s="200">
        <f t="shared" si="48"/>
        <v>-16.253521126760564</v>
      </c>
    </row>
    <row r="12" spans="1:124" ht="21.75" customHeight="1">
      <c r="A12" s="171" t="s">
        <v>151</v>
      </c>
      <c r="B12" s="210">
        <v>610</v>
      </c>
      <c r="C12" s="211">
        <v>542</v>
      </c>
      <c r="D12" s="198">
        <f t="shared" si="0"/>
        <v>88.85245901639345</v>
      </c>
      <c r="E12" s="197">
        <f t="shared" si="1"/>
        <v>-68</v>
      </c>
      <c r="F12" s="210">
        <v>265</v>
      </c>
      <c r="G12" s="210">
        <v>259</v>
      </c>
      <c r="H12" s="198">
        <f t="shared" si="2"/>
        <v>97.73584905660377</v>
      </c>
      <c r="I12" s="197">
        <f t="shared" si="3"/>
        <v>-6</v>
      </c>
      <c r="J12" s="210">
        <v>257</v>
      </c>
      <c r="K12" s="210">
        <v>323</v>
      </c>
      <c r="L12" s="198">
        <f t="shared" si="4"/>
        <v>125.68093385214007</v>
      </c>
      <c r="M12" s="197">
        <f t="shared" si="5"/>
        <v>66</v>
      </c>
      <c r="N12" s="210">
        <v>110</v>
      </c>
      <c r="O12" s="210">
        <v>212</v>
      </c>
      <c r="P12" s="198">
        <f t="shared" si="6"/>
        <v>192.72727272727272</v>
      </c>
      <c r="Q12" s="197">
        <f t="shared" si="7"/>
        <v>102</v>
      </c>
      <c r="R12" s="198">
        <f aca="true" t="shared" si="57" ref="R12:R23">ROUND(N12/J12*100,1)</f>
        <v>42.8</v>
      </c>
      <c r="S12" s="198">
        <f t="shared" si="49"/>
        <v>65.6</v>
      </c>
      <c r="T12" s="198">
        <f t="shared" si="50"/>
        <v>22.799999999999997</v>
      </c>
      <c r="U12" s="210">
        <v>132</v>
      </c>
      <c r="V12" s="210">
        <v>90</v>
      </c>
      <c r="W12" s="199">
        <f t="shared" si="8"/>
        <v>68.18181818181817</v>
      </c>
      <c r="X12" s="197">
        <f t="shared" si="9"/>
        <v>-42</v>
      </c>
      <c r="Y12" s="210">
        <v>0</v>
      </c>
      <c r="Z12" s="210">
        <v>0</v>
      </c>
      <c r="AA12" s="199">
        <v>0</v>
      </c>
      <c r="AB12" s="200">
        <f t="shared" si="10"/>
        <v>0</v>
      </c>
      <c r="AC12" s="212">
        <v>5</v>
      </c>
      <c r="AD12" s="210">
        <v>11</v>
      </c>
      <c r="AE12" s="199">
        <f t="shared" si="11"/>
        <v>220.00000000000003</v>
      </c>
      <c r="AF12" s="200">
        <f t="shared" si="12"/>
        <v>6</v>
      </c>
      <c r="AG12" s="213">
        <f t="shared" si="13"/>
        <v>24.1</v>
      </c>
      <c r="AH12" s="213">
        <f t="shared" si="13"/>
        <v>20.5</v>
      </c>
      <c r="AI12" s="199">
        <f t="shared" si="14"/>
        <v>-3.6000000000000014</v>
      </c>
      <c r="AJ12" s="210">
        <v>88</v>
      </c>
      <c r="AK12" s="212">
        <v>62</v>
      </c>
      <c r="AL12" s="199">
        <f t="shared" si="15"/>
        <v>70.45454545454545</v>
      </c>
      <c r="AM12" s="197">
        <f t="shared" si="16"/>
        <v>-26</v>
      </c>
      <c r="AN12" s="214">
        <v>93.4</v>
      </c>
      <c r="AO12" s="213">
        <v>93.7</v>
      </c>
      <c r="AP12" s="199">
        <f t="shared" si="17"/>
        <v>0.29999999999999716</v>
      </c>
      <c r="AQ12" s="200"/>
      <c r="AR12" s="200"/>
      <c r="AS12" s="199" t="e">
        <f t="shared" si="18"/>
        <v>#DIV/0!</v>
      </c>
      <c r="AT12" s="200">
        <f t="shared" si="19"/>
        <v>0</v>
      </c>
      <c r="AU12" s="212">
        <v>0</v>
      </c>
      <c r="AV12" s="212">
        <v>0</v>
      </c>
      <c r="AW12" s="199">
        <v>0</v>
      </c>
      <c r="AX12" s="200">
        <f t="shared" si="20"/>
        <v>0</v>
      </c>
      <c r="AY12" s="213">
        <v>0</v>
      </c>
      <c r="AZ12" s="213">
        <v>0</v>
      </c>
      <c r="BA12" s="199">
        <f t="shared" si="21"/>
        <v>0</v>
      </c>
      <c r="BB12" s="210">
        <v>86</v>
      </c>
      <c r="BC12" s="210">
        <v>98</v>
      </c>
      <c r="BD12" s="199">
        <f t="shared" si="22"/>
        <v>113.95348837209302</v>
      </c>
      <c r="BE12" s="197">
        <f t="shared" si="23"/>
        <v>12</v>
      </c>
      <c r="BF12" s="210">
        <v>86</v>
      </c>
      <c r="BG12" s="210">
        <v>57</v>
      </c>
      <c r="BH12" s="198">
        <f t="shared" si="24"/>
        <v>66.27906976744185</v>
      </c>
      <c r="BI12" s="197">
        <f t="shared" si="25"/>
        <v>-29</v>
      </c>
      <c r="BJ12" s="210">
        <v>489</v>
      </c>
      <c r="BK12" s="210">
        <v>430</v>
      </c>
      <c r="BL12" s="199">
        <f t="shared" si="26"/>
        <v>87.93456032719837</v>
      </c>
      <c r="BM12" s="197">
        <f t="shared" si="27"/>
        <v>-59</v>
      </c>
      <c r="BN12" s="215">
        <v>1441</v>
      </c>
      <c r="BO12" s="210">
        <v>2026.5151515151515</v>
      </c>
      <c r="BP12" s="197">
        <f t="shared" si="51"/>
        <v>585.5151515151515</v>
      </c>
      <c r="BQ12" s="210">
        <v>111</v>
      </c>
      <c r="BR12" s="210">
        <v>106</v>
      </c>
      <c r="BS12" s="201">
        <f t="shared" si="28"/>
        <v>-5</v>
      </c>
      <c r="BT12" s="216">
        <v>223</v>
      </c>
      <c r="BU12" s="212">
        <v>200</v>
      </c>
      <c r="BV12" s="200">
        <f t="shared" si="29"/>
        <v>-23</v>
      </c>
      <c r="BW12" s="216">
        <v>219</v>
      </c>
      <c r="BX12" s="212">
        <v>195</v>
      </c>
      <c r="BY12" s="200">
        <f t="shared" si="30"/>
        <v>-24</v>
      </c>
      <c r="BZ12" s="213">
        <v>17.7</v>
      </c>
      <c r="CA12" s="213">
        <f>'[10]Лист2'!N25</f>
        <v>19.4</v>
      </c>
      <c r="CB12" s="199">
        <f t="shared" si="31"/>
        <v>1.6999999999999993</v>
      </c>
      <c r="CC12" s="217">
        <f t="shared" si="32"/>
        <v>20.7</v>
      </c>
      <c r="CD12" s="217">
        <f t="shared" si="32"/>
        <v>20.3</v>
      </c>
      <c r="CE12" s="204">
        <f t="shared" si="52"/>
        <v>-0.3999999999999986</v>
      </c>
      <c r="CF12" s="205">
        <f t="shared" si="33"/>
        <v>126</v>
      </c>
      <c r="CG12" s="206">
        <f t="shared" si="34"/>
        <v>110</v>
      </c>
      <c r="CH12" s="207">
        <f t="shared" si="53"/>
        <v>147</v>
      </c>
      <c r="CI12" s="207">
        <f t="shared" si="53"/>
        <v>111</v>
      </c>
      <c r="CJ12" s="218">
        <v>75</v>
      </c>
      <c r="CK12" s="218">
        <v>87</v>
      </c>
      <c r="CL12" s="204">
        <f t="shared" si="54"/>
        <v>116</v>
      </c>
      <c r="CM12" s="208">
        <f t="shared" si="35"/>
        <v>12</v>
      </c>
      <c r="CN12" s="219">
        <v>241</v>
      </c>
      <c r="CO12" s="210">
        <v>307</v>
      </c>
      <c r="CP12" s="199">
        <f t="shared" si="36"/>
        <v>127.4</v>
      </c>
      <c r="CQ12" s="197">
        <f t="shared" si="37"/>
        <v>66</v>
      </c>
      <c r="CR12" s="219">
        <v>237</v>
      </c>
      <c r="CS12" s="210">
        <v>244</v>
      </c>
      <c r="CT12" s="199">
        <f t="shared" si="38"/>
        <v>103</v>
      </c>
      <c r="CU12" s="197">
        <f t="shared" si="39"/>
        <v>7</v>
      </c>
      <c r="CV12" s="199">
        <v>93.4</v>
      </c>
      <c r="CW12" s="199">
        <v>93.2</v>
      </c>
      <c r="CX12" s="199">
        <f t="shared" si="55"/>
        <v>-0.20000000000000284</v>
      </c>
      <c r="CY12" s="210">
        <v>337</v>
      </c>
      <c r="CZ12" s="210">
        <v>321</v>
      </c>
      <c r="DA12" s="199">
        <f t="shared" si="40"/>
        <v>95.25222551928783</v>
      </c>
      <c r="DB12" s="197">
        <f t="shared" si="41"/>
        <v>-16</v>
      </c>
      <c r="DC12" s="210">
        <v>249</v>
      </c>
      <c r="DD12" s="210">
        <v>240</v>
      </c>
      <c r="DE12" s="199">
        <f t="shared" si="42"/>
        <v>96.3855421686747</v>
      </c>
      <c r="DF12" s="197">
        <f t="shared" si="43"/>
        <v>-9</v>
      </c>
      <c r="DG12" s="210">
        <v>12</v>
      </c>
      <c r="DH12" s="210">
        <v>15</v>
      </c>
      <c r="DI12" s="199">
        <f t="shared" si="44"/>
        <v>125</v>
      </c>
      <c r="DJ12" s="197">
        <f t="shared" si="45"/>
        <v>3</v>
      </c>
      <c r="DK12" s="251">
        <v>16</v>
      </c>
      <c r="DL12" s="251">
        <v>1</v>
      </c>
      <c r="DM12" s="199">
        <f t="shared" si="46"/>
        <v>6.3</v>
      </c>
      <c r="DN12" s="250">
        <f t="shared" si="56"/>
        <v>-15</v>
      </c>
      <c r="DO12" s="210">
        <v>3208.3</v>
      </c>
      <c r="DP12" s="210">
        <v>3916.13</v>
      </c>
      <c r="DQ12" s="197">
        <f>DP12-DO12</f>
        <v>707.8299999999999</v>
      </c>
      <c r="DR12" s="221">
        <v>28</v>
      </c>
      <c r="DS12" s="221">
        <f t="shared" si="47"/>
        <v>21.4</v>
      </c>
      <c r="DT12" s="200">
        <f t="shared" si="48"/>
        <v>-6.600000000000001</v>
      </c>
    </row>
    <row r="13" spans="1:124" s="13" customFormat="1" ht="21.75" customHeight="1">
      <c r="A13" s="171" t="s">
        <v>152</v>
      </c>
      <c r="B13" s="210">
        <v>1176</v>
      </c>
      <c r="C13" s="211">
        <v>1028</v>
      </c>
      <c r="D13" s="198">
        <f t="shared" si="0"/>
        <v>87.41496598639455</v>
      </c>
      <c r="E13" s="197">
        <f t="shared" si="1"/>
        <v>-148</v>
      </c>
      <c r="F13" s="210">
        <v>590</v>
      </c>
      <c r="G13" s="210">
        <v>451</v>
      </c>
      <c r="H13" s="198">
        <f t="shared" si="2"/>
        <v>76.4406779661017</v>
      </c>
      <c r="I13" s="197">
        <f t="shared" si="3"/>
        <v>-139</v>
      </c>
      <c r="J13" s="210">
        <v>397</v>
      </c>
      <c r="K13" s="210">
        <v>429</v>
      </c>
      <c r="L13" s="198">
        <f t="shared" si="4"/>
        <v>108.06045340050379</v>
      </c>
      <c r="M13" s="197">
        <f t="shared" si="5"/>
        <v>32</v>
      </c>
      <c r="N13" s="210">
        <v>45</v>
      </c>
      <c r="O13" s="210">
        <v>94</v>
      </c>
      <c r="P13" s="198">
        <f t="shared" si="6"/>
        <v>208.8888888888889</v>
      </c>
      <c r="Q13" s="197">
        <f t="shared" si="7"/>
        <v>49</v>
      </c>
      <c r="R13" s="198">
        <f t="shared" si="57"/>
        <v>11.3</v>
      </c>
      <c r="S13" s="198">
        <f t="shared" si="49"/>
        <v>21.9</v>
      </c>
      <c r="T13" s="198">
        <f t="shared" si="50"/>
        <v>10.599999999999998</v>
      </c>
      <c r="U13" s="210">
        <v>303</v>
      </c>
      <c r="V13" s="210">
        <v>271</v>
      </c>
      <c r="W13" s="199">
        <f t="shared" si="8"/>
        <v>89.43894389438944</v>
      </c>
      <c r="X13" s="197">
        <f t="shared" si="9"/>
        <v>-32</v>
      </c>
      <c r="Y13" s="210">
        <v>0</v>
      </c>
      <c r="Z13" s="210">
        <v>2</v>
      </c>
      <c r="AA13" s="199">
        <f>AA23</f>
        <v>0</v>
      </c>
      <c r="AB13" s="200">
        <f t="shared" si="10"/>
        <v>2</v>
      </c>
      <c r="AC13" s="212">
        <v>16</v>
      </c>
      <c r="AD13" s="210">
        <v>16</v>
      </c>
      <c r="AE13" s="199">
        <f t="shared" si="11"/>
        <v>100</v>
      </c>
      <c r="AF13" s="200">
        <f t="shared" si="12"/>
        <v>0</v>
      </c>
      <c r="AG13" s="213">
        <f t="shared" si="13"/>
        <v>29.9</v>
      </c>
      <c r="AH13" s="213">
        <f t="shared" si="13"/>
        <v>32.6</v>
      </c>
      <c r="AI13" s="199">
        <f t="shared" si="14"/>
        <v>2.700000000000003</v>
      </c>
      <c r="AJ13" s="210">
        <v>166</v>
      </c>
      <c r="AK13" s="212">
        <v>102</v>
      </c>
      <c r="AL13" s="199">
        <f t="shared" si="15"/>
        <v>61.44578313253012</v>
      </c>
      <c r="AM13" s="197">
        <f t="shared" si="16"/>
        <v>-64</v>
      </c>
      <c r="AN13" s="214">
        <v>98.8</v>
      </c>
      <c r="AO13" s="213">
        <v>98</v>
      </c>
      <c r="AP13" s="199">
        <f t="shared" si="17"/>
        <v>-0.7999999999999972</v>
      </c>
      <c r="AQ13" s="200"/>
      <c r="AR13" s="200"/>
      <c r="AS13" s="199" t="e">
        <f t="shared" si="18"/>
        <v>#DIV/0!</v>
      </c>
      <c r="AT13" s="200">
        <f t="shared" si="19"/>
        <v>0</v>
      </c>
      <c r="AU13" s="212">
        <v>0</v>
      </c>
      <c r="AV13" s="212">
        <v>0</v>
      </c>
      <c r="AW13" s="199">
        <v>0</v>
      </c>
      <c r="AX13" s="200">
        <f t="shared" si="20"/>
        <v>0</v>
      </c>
      <c r="AY13" s="213">
        <v>0</v>
      </c>
      <c r="AZ13" s="213">
        <v>0</v>
      </c>
      <c r="BA13" s="199">
        <f t="shared" si="21"/>
        <v>0</v>
      </c>
      <c r="BB13" s="210">
        <v>140</v>
      </c>
      <c r="BC13" s="210">
        <v>138</v>
      </c>
      <c r="BD13" s="199">
        <f t="shared" si="22"/>
        <v>98.57142857142858</v>
      </c>
      <c r="BE13" s="197">
        <f t="shared" si="23"/>
        <v>-2</v>
      </c>
      <c r="BF13" s="210">
        <v>140</v>
      </c>
      <c r="BG13" s="210">
        <v>138</v>
      </c>
      <c r="BH13" s="198">
        <f t="shared" si="24"/>
        <v>98.57142857142858</v>
      </c>
      <c r="BI13" s="197">
        <f t="shared" si="25"/>
        <v>-2</v>
      </c>
      <c r="BJ13" s="210">
        <v>1093</v>
      </c>
      <c r="BK13" s="210">
        <v>916</v>
      </c>
      <c r="BL13" s="199">
        <f t="shared" si="26"/>
        <v>83.80603842634949</v>
      </c>
      <c r="BM13" s="197">
        <f t="shared" si="27"/>
        <v>-177</v>
      </c>
      <c r="BN13" s="215">
        <v>1591</v>
      </c>
      <c r="BO13" s="210">
        <v>2174.837310195228</v>
      </c>
      <c r="BP13" s="197">
        <f t="shared" si="51"/>
        <v>583.8373101952279</v>
      </c>
      <c r="BQ13" s="210">
        <v>95</v>
      </c>
      <c r="BR13" s="210">
        <v>108</v>
      </c>
      <c r="BS13" s="201">
        <f t="shared" si="28"/>
        <v>13</v>
      </c>
      <c r="BT13" s="216">
        <v>166</v>
      </c>
      <c r="BU13" s="212">
        <v>208</v>
      </c>
      <c r="BV13" s="200">
        <f t="shared" si="29"/>
        <v>42</v>
      </c>
      <c r="BW13" s="216">
        <v>160</v>
      </c>
      <c r="BX13" s="212">
        <v>205</v>
      </c>
      <c r="BY13" s="200">
        <f t="shared" si="30"/>
        <v>45</v>
      </c>
      <c r="BZ13" s="213">
        <v>9.4</v>
      </c>
      <c r="CA13" s="213">
        <f>'[10]Лист2'!N26</f>
        <v>11.7</v>
      </c>
      <c r="CB13" s="199">
        <f t="shared" si="31"/>
        <v>2.299999999999999</v>
      </c>
      <c r="CC13" s="217">
        <f t="shared" si="32"/>
        <v>16.5</v>
      </c>
      <c r="CD13" s="217">
        <f t="shared" si="32"/>
        <v>17.2</v>
      </c>
      <c r="CE13" s="204">
        <f t="shared" si="52"/>
        <v>0.6999999999999993</v>
      </c>
      <c r="CF13" s="205">
        <f t="shared" si="33"/>
        <v>194</v>
      </c>
      <c r="CG13" s="206">
        <f t="shared" si="34"/>
        <v>177</v>
      </c>
      <c r="CH13" s="207">
        <f t="shared" si="53"/>
        <v>352</v>
      </c>
      <c r="CI13" s="207">
        <f t="shared" si="53"/>
        <v>335</v>
      </c>
      <c r="CJ13" s="218">
        <v>109</v>
      </c>
      <c r="CK13" s="218">
        <v>130</v>
      </c>
      <c r="CL13" s="204">
        <f t="shared" si="54"/>
        <v>119.3</v>
      </c>
      <c r="CM13" s="208">
        <f t="shared" si="35"/>
        <v>21</v>
      </c>
      <c r="CN13" s="219">
        <v>378</v>
      </c>
      <c r="CO13" s="210">
        <v>430</v>
      </c>
      <c r="CP13" s="199">
        <f t="shared" si="36"/>
        <v>113.8</v>
      </c>
      <c r="CQ13" s="197">
        <f t="shared" si="37"/>
        <v>52</v>
      </c>
      <c r="CR13" s="219">
        <v>374</v>
      </c>
      <c r="CS13" s="210">
        <v>409</v>
      </c>
      <c r="CT13" s="199">
        <f t="shared" si="38"/>
        <v>109.4</v>
      </c>
      <c r="CU13" s="197">
        <f t="shared" si="39"/>
        <v>35</v>
      </c>
      <c r="CV13" s="199">
        <v>89.7</v>
      </c>
      <c r="CW13" s="199">
        <v>75.6</v>
      </c>
      <c r="CX13" s="199">
        <f t="shared" si="55"/>
        <v>-14.100000000000009</v>
      </c>
      <c r="CY13" s="210">
        <v>630</v>
      </c>
      <c r="CZ13" s="210">
        <v>516</v>
      </c>
      <c r="DA13" s="199">
        <f t="shared" si="40"/>
        <v>81.9047619047619</v>
      </c>
      <c r="DB13" s="197">
        <f t="shared" si="41"/>
        <v>-114</v>
      </c>
      <c r="DC13" s="210">
        <v>566</v>
      </c>
      <c r="DD13" s="210">
        <v>443</v>
      </c>
      <c r="DE13" s="199">
        <f t="shared" si="42"/>
        <v>78.26855123674912</v>
      </c>
      <c r="DF13" s="197">
        <f t="shared" si="43"/>
        <v>-123</v>
      </c>
      <c r="DG13" s="210">
        <v>12</v>
      </c>
      <c r="DH13" s="210">
        <v>21</v>
      </c>
      <c r="DI13" s="199">
        <f t="shared" si="44"/>
        <v>175</v>
      </c>
      <c r="DJ13" s="197">
        <f t="shared" si="45"/>
        <v>9</v>
      </c>
      <c r="DK13" s="251">
        <v>91</v>
      </c>
      <c r="DL13" s="251">
        <v>31</v>
      </c>
      <c r="DM13" s="199">
        <f t="shared" si="46"/>
        <v>34.1</v>
      </c>
      <c r="DN13" s="250">
        <f t="shared" si="56"/>
        <v>-60</v>
      </c>
      <c r="DO13" s="210">
        <v>3583.3</v>
      </c>
      <c r="DP13" s="210">
        <v>4693.95</v>
      </c>
      <c r="DQ13" s="197">
        <f aca="true" t="shared" si="58" ref="DQ13:DQ23">DP13-DO13</f>
        <v>1110.6499999999996</v>
      </c>
      <c r="DR13" s="221">
        <v>53</v>
      </c>
      <c r="DS13" s="221">
        <f t="shared" si="47"/>
        <v>24.571428571428573</v>
      </c>
      <c r="DT13" s="200">
        <f t="shared" si="48"/>
        <v>-28.428571428571427</v>
      </c>
    </row>
    <row r="14" spans="1:124" ht="21.75" customHeight="1">
      <c r="A14" s="171" t="s">
        <v>153</v>
      </c>
      <c r="B14" s="210">
        <v>1315</v>
      </c>
      <c r="C14" s="211">
        <v>1200</v>
      </c>
      <c r="D14" s="198">
        <f t="shared" si="0"/>
        <v>91.25475285171103</v>
      </c>
      <c r="E14" s="197">
        <f t="shared" si="1"/>
        <v>-115</v>
      </c>
      <c r="F14" s="210">
        <v>547</v>
      </c>
      <c r="G14" s="210">
        <v>451</v>
      </c>
      <c r="H14" s="198">
        <f t="shared" si="2"/>
        <v>82.44972577696527</v>
      </c>
      <c r="I14" s="197">
        <f t="shared" si="3"/>
        <v>-96</v>
      </c>
      <c r="J14" s="210">
        <v>480</v>
      </c>
      <c r="K14" s="210">
        <v>470</v>
      </c>
      <c r="L14" s="198">
        <f t="shared" si="4"/>
        <v>97.91666666666666</v>
      </c>
      <c r="M14" s="197">
        <f t="shared" si="5"/>
        <v>-10</v>
      </c>
      <c r="N14" s="210">
        <v>27</v>
      </c>
      <c r="O14" s="210">
        <v>46</v>
      </c>
      <c r="P14" s="198">
        <f t="shared" si="6"/>
        <v>170.37037037037038</v>
      </c>
      <c r="Q14" s="197">
        <f t="shared" si="7"/>
        <v>19</v>
      </c>
      <c r="R14" s="198">
        <f t="shared" si="57"/>
        <v>5.6</v>
      </c>
      <c r="S14" s="198">
        <f t="shared" si="49"/>
        <v>9.8</v>
      </c>
      <c r="T14" s="198">
        <f t="shared" si="50"/>
        <v>4.200000000000001</v>
      </c>
      <c r="U14" s="210">
        <v>422</v>
      </c>
      <c r="V14" s="210">
        <v>381</v>
      </c>
      <c r="W14" s="199">
        <f t="shared" si="8"/>
        <v>90.28436018957346</v>
      </c>
      <c r="X14" s="197">
        <f t="shared" si="9"/>
        <v>-41</v>
      </c>
      <c r="Y14" s="210">
        <v>0</v>
      </c>
      <c r="Z14" s="210">
        <v>0</v>
      </c>
      <c r="AA14" s="199">
        <v>0</v>
      </c>
      <c r="AB14" s="200">
        <f t="shared" si="10"/>
        <v>0</v>
      </c>
      <c r="AC14" s="212">
        <v>3</v>
      </c>
      <c r="AD14" s="210">
        <v>7</v>
      </c>
      <c r="AE14" s="199">
        <f t="shared" si="11"/>
        <v>233.33333333333334</v>
      </c>
      <c r="AF14" s="200">
        <f t="shared" si="12"/>
        <v>4</v>
      </c>
      <c r="AG14" s="213">
        <f t="shared" si="13"/>
        <v>34.4</v>
      </c>
      <c r="AH14" s="213">
        <f t="shared" si="13"/>
        <v>35.3</v>
      </c>
      <c r="AI14" s="199">
        <f t="shared" si="14"/>
        <v>0.8999999999999986</v>
      </c>
      <c r="AJ14" s="210">
        <v>207</v>
      </c>
      <c r="AK14" s="212">
        <v>192</v>
      </c>
      <c r="AL14" s="199">
        <f t="shared" si="15"/>
        <v>92.7536231884058</v>
      </c>
      <c r="AM14" s="197">
        <f t="shared" si="16"/>
        <v>-15</v>
      </c>
      <c r="AN14" s="222">
        <v>99.5</v>
      </c>
      <c r="AO14" s="213">
        <v>98.4</v>
      </c>
      <c r="AP14" s="199">
        <f t="shared" si="17"/>
        <v>-1.0999999999999943</v>
      </c>
      <c r="AQ14" s="200"/>
      <c r="AR14" s="200"/>
      <c r="AS14" s="199" t="e">
        <f t="shared" si="18"/>
        <v>#DIV/0!</v>
      </c>
      <c r="AT14" s="200">
        <f t="shared" si="19"/>
        <v>0</v>
      </c>
      <c r="AU14" s="212">
        <v>205</v>
      </c>
      <c r="AV14" s="212">
        <v>181</v>
      </c>
      <c r="AW14" s="199">
        <f aca="true" t="shared" si="59" ref="AW14:AW23">AV14/AU14*100</f>
        <v>88.29268292682927</v>
      </c>
      <c r="AX14" s="200">
        <f t="shared" si="20"/>
        <v>-24</v>
      </c>
      <c r="AY14" s="213">
        <v>100</v>
      </c>
      <c r="AZ14" s="213">
        <v>98.9</v>
      </c>
      <c r="BA14" s="199">
        <f t="shared" si="21"/>
        <v>-1.0999999999999943</v>
      </c>
      <c r="BB14" s="210">
        <v>128</v>
      </c>
      <c r="BC14" s="210">
        <v>148</v>
      </c>
      <c r="BD14" s="199">
        <f t="shared" si="22"/>
        <v>115.625</v>
      </c>
      <c r="BE14" s="197">
        <f t="shared" si="23"/>
        <v>20</v>
      </c>
      <c r="BF14" s="210">
        <v>128</v>
      </c>
      <c r="BG14" s="210">
        <v>148</v>
      </c>
      <c r="BH14" s="198">
        <f t="shared" si="24"/>
        <v>115.625</v>
      </c>
      <c r="BI14" s="197">
        <f t="shared" si="25"/>
        <v>20</v>
      </c>
      <c r="BJ14" s="210">
        <v>1174</v>
      </c>
      <c r="BK14" s="210">
        <v>1075</v>
      </c>
      <c r="BL14" s="199">
        <f t="shared" si="26"/>
        <v>91.56729131175469</v>
      </c>
      <c r="BM14" s="197">
        <f t="shared" si="27"/>
        <v>-99</v>
      </c>
      <c r="BN14" s="215">
        <v>1678</v>
      </c>
      <c r="BO14" s="210">
        <v>2206.64395229983</v>
      </c>
      <c r="BP14" s="197">
        <f t="shared" si="51"/>
        <v>528.6439522998298</v>
      </c>
      <c r="BQ14" s="210">
        <v>107</v>
      </c>
      <c r="BR14" s="210">
        <v>107</v>
      </c>
      <c r="BS14" s="201">
        <f t="shared" si="28"/>
        <v>0</v>
      </c>
      <c r="BT14" s="216">
        <v>146</v>
      </c>
      <c r="BU14" s="212">
        <v>160</v>
      </c>
      <c r="BV14" s="200">
        <f t="shared" si="29"/>
        <v>14</v>
      </c>
      <c r="BW14" s="216">
        <v>142</v>
      </c>
      <c r="BX14" s="212">
        <v>156</v>
      </c>
      <c r="BY14" s="200">
        <f t="shared" si="30"/>
        <v>14</v>
      </c>
      <c r="BZ14" s="213">
        <v>10.3</v>
      </c>
      <c r="CA14" s="213">
        <f>'[10]Лист2'!N27</f>
        <v>9.9</v>
      </c>
      <c r="CB14" s="199">
        <f t="shared" si="31"/>
        <v>-0.40000000000000036</v>
      </c>
      <c r="CC14" s="217">
        <f t="shared" si="32"/>
        <v>26.1</v>
      </c>
      <c r="CD14" s="217">
        <f t="shared" si="32"/>
        <v>25.4</v>
      </c>
      <c r="CE14" s="204">
        <f t="shared" si="52"/>
        <v>-0.7000000000000028</v>
      </c>
      <c r="CF14" s="205">
        <f t="shared" si="33"/>
        <v>343</v>
      </c>
      <c r="CG14" s="206">
        <f t="shared" si="34"/>
        <v>305</v>
      </c>
      <c r="CH14" s="207">
        <f t="shared" si="53"/>
        <v>453</v>
      </c>
      <c r="CI14" s="207">
        <f t="shared" si="53"/>
        <v>424</v>
      </c>
      <c r="CJ14" s="218">
        <v>70</v>
      </c>
      <c r="CK14" s="218">
        <v>74</v>
      </c>
      <c r="CL14" s="204">
        <f t="shared" si="54"/>
        <v>105.7</v>
      </c>
      <c r="CM14" s="208">
        <f t="shared" si="35"/>
        <v>4</v>
      </c>
      <c r="CN14" s="219">
        <v>462</v>
      </c>
      <c r="CO14" s="210">
        <v>499</v>
      </c>
      <c r="CP14" s="199">
        <f t="shared" si="36"/>
        <v>108</v>
      </c>
      <c r="CQ14" s="197">
        <f t="shared" si="37"/>
        <v>37</v>
      </c>
      <c r="CR14" s="219">
        <v>458</v>
      </c>
      <c r="CS14" s="210">
        <v>493</v>
      </c>
      <c r="CT14" s="199">
        <f t="shared" si="38"/>
        <v>107.6</v>
      </c>
      <c r="CU14" s="197">
        <f t="shared" si="39"/>
        <v>35</v>
      </c>
      <c r="CV14" s="199">
        <v>94.1</v>
      </c>
      <c r="CW14" s="199">
        <v>82</v>
      </c>
      <c r="CX14" s="199">
        <f t="shared" si="55"/>
        <v>-12.099999999999994</v>
      </c>
      <c r="CY14" s="210">
        <v>519</v>
      </c>
      <c r="CZ14" s="210">
        <v>471</v>
      </c>
      <c r="DA14" s="199">
        <f t="shared" si="40"/>
        <v>90.7514450867052</v>
      </c>
      <c r="DB14" s="197">
        <f t="shared" si="41"/>
        <v>-48</v>
      </c>
      <c r="DC14" s="210">
        <v>447</v>
      </c>
      <c r="DD14" s="210">
        <v>412</v>
      </c>
      <c r="DE14" s="199">
        <f t="shared" si="42"/>
        <v>92.17002237136465</v>
      </c>
      <c r="DF14" s="197">
        <f t="shared" si="43"/>
        <v>-35</v>
      </c>
      <c r="DG14" s="210">
        <v>14</v>
      </c>
      <c r="DH14" s="210">
        <v>80</v>
      </c>
      <c r="DI14" s="199">
        <f t="shared" si="44"/>
        <v>571.4</v>
      </c>
      <c r="DJ14" s="197">
        <f t="shared" si="45"/>
        <v>66</v>
      </c>
      <c r="DK14" s="251">
        <v>36</v>
      </c>
      <c r="DL14" s="251">
        <v>31</v>
      </c>
      <c r="DM14" s="199">
        <f t="shared" si="46"/>
        <v>86.1</v>
      </c>
      <c r="DN14" s="250">
        <f t="shared" si="56"/>
        <v>-5</v>
      </c>
      <c r="DO14" s="210">
        <v>3650</v>
      </c>
      <c r="DP14" s="210">
        <v>5556.79</v>
      </c>
      <c r="DQ14" s="197">
        <f t="shared" si="58"/>
        <v>1906.79</v>
      </c>
      <c r="DR14" s="221">
        <v>37</v>
      </c>
      <c r="DS14" s="221">
        <f t="shared" si="47"/>
        <v>5.8875</v>
      </c>
      <c r="DT14" s="200">
        <f t="shared" si="48"/>
        <v>-31.1125</v>
      </c>
    </row>
    <row r="15" spans="1:124" s="14" customFormat="1" ht="21.75" customHeight="1">
      <c r="A15" s="171" t="s">
        <v>154</v>
      </c>
      <c r="B15" s="210">
        <v>1069</v>
      </c>
      <c r="C15" s="211">
        <v>761</v>
      </c>
      <c r="D15" s="198">
        <f t="shared" si="0"/>
        <v>71.18802619270346</v>
      </c>
      <c r="E15" s="197">
        <f t="shared" si="1"/>
        <v>-308</v>
      </c>
      <c r="F15" s="210">
        <v>512</v>
      </c>
      <c r="G15" s="210">
        <v>364</v>
      </c>
      <c r="H15" s="198">
        <f t="shared" si="2"/>
        <v>71.09375</v>
      </c>
      <c r="I15" s="197">
        <f t="shared" si="3"/>
        <v>-148</v>
      </c>
      <c r="J15" s="210">
        <v>363</v>
      </c>
      <c r="K15" s="210">
        <v>308</v>
      </c>
      <c r="L15" s="198">
        <f t="shared" si="4"/>
        <v>84.84848484848484</v>
      </c>
      <c r="M15" s="197">
        <f t="shared" si="5"/>
        <v>-55</v>
      </c>
      <c r="N15" s="210">
        <v>75</v>
      </c>
      <c r="O15" s="210">
        <v>74</v>
      </c>
      <c r="P15" s="198">
        <f t="shared" si="6"/>
        <v>98.66666666666667</v>
      </c>
      <c r="Q15" s="197">
        <f t="shared" si="7"/>
        <v>-1</v>
      </c>
      <c r="R15" s="198">
        <f t="shared" si="57"/>
        <v>20.7</v>
      </c>
      <c r="S15" s="198">
        <f t="shared" si="49"/>
        <v>24</v>
      </c>
      <c r="T15" s="198">
        <f t="shared" si="50"/>
        <v>3.3000000000000007</v>
      </c>
      <c r="U15" s="210">
        <v>257</v>
      </c>
      <c r="V15" s="210">
        <v>209</v>
      </c>
      <c r="W15" s="199">
        <f t="shared" si="8"/>
        <v>81.32295719844358</v>
      </c>
      <c r="X15" s="197">
        <f t="shared" si="9"/>
        <v>-48</v>
      </c>
      <c r="Y15" s="210">
        <v>0</v>
      </c>
      <c r="Z15" s="210">
        <v>0</v>
      </c>
      <c r="AA15" s="199">
        <v>0</v>
      </c>
      <c r="AB15" s="200">
        <f t="shared" si="10"/>
        <v>0</v>
      </c>
      <c r="AC15" s="212">
        <v>6</v>
      </c>
      <c r="AD15" s="210">
        <v>5</v>
      </c>
      <c r="AE15" s="199">
        <f t="shared" si="11"/>
        <v>83.33333333333334</v>
      </c>
      <c r="AF15" s="200">
        <f t="shared" si="12"/>
        <v>-1</v>
      </c>
      <c r="AG15" s="213">
        <f t="shared" si="13"/>
        <v>26.9</v>
      </c>
      <c r="AH15" s="213">
        <f t="shared" si="13"/>
        <v>30.7</v>
      </c>
      <c r="AI15" s="199">
        <f>AH15-AG15</f>
        <v>3.8000000000000007</v>
      </c>
      <c r="AJ15" s="210">
        <v>100</v>
      </c>
      <c r="AK15" s="212">
        <v>122</v>
      </c>
      <c r="AL15" s="199">
        <f t="shared" si="15"/>
        <v>122</v>
      </c>
      <c r="AM15" s="197">
        <f t="shared" si="16"/>
        <v>22</v>
      </c>
      <c r="AN15" s="214">
        <v>98</v>
      </c>
      <c r="AO15" s="213">
        <v>97.6</v>
      </c>
      <c r="AP15" s="199">
        <f t="shared" si="17"/>
        <v>-0.4000000000000057</v>
      </c>
      <c r="AQ15" s="200"/>
      <c r="AR15" s="200"/>
      <c r="AS15" s="199" t="e">
        <f t="shared" si="18"/>
        <v>#DIV/0!</v>
      </c>
      <c r="AT15" s="200">
        <f t="shared" si="19"/>
        <v>0</v>
      </c>
      <c r="AU15" s="212">
        <v>1</v>
      </c>
      <c r="AV15" s="212">
        <v>0</v>
      </c>
      <c r="AW15" s="199">
        <f t="shared" si="59"/>
        <v>0</v>
      </c>
      <c r="AX15" s="200">
        <f t="shared" si="20"/>
        <v>-1</v>
      </c>
      <c r="AY15" s="213">
        <v>0</v>
      </c>
      <c r="AZ15" s="213">
        <v>0</v>
      </c>
      <c r="BA15" s="199">
        <f t="shared" si="21"/>
        <v>0</v>
      </c>
      <c r="BB15" s="210">
        <v>100</v>
      </c>
      <c r="BC15" s="210">
        <v>36</v>
      </c>
      <c r="BD15" s="199">
        <f t="shared" si="22"/>
        <v>36</v>
      </c>
      <c r="BE15" s="197">
        <f t="shared" si="23"/>
        <v>-64</v>
      </c>
      <c r="BF15" s="210">
        <v>100</v>
      </c>
      <c r="BG15" s="210">
        <v>36</v>
      </c>
      <c r="BH15" s="198">
        <f t="shared" si="24"/>
        <v>36</v>
      </c>
      <c r="BI15" s="197">
        <f t="shared" si="25"/>
        <v>-64</v>
      </c>
      <c r="BJ15" s="210">
        <v>977</v>
      </c>
      <c r="BK15" s="210">
        <v>678</v>
      </c>
      <c r="BL15" s="199">
        <f t="shared" si="26"/>
        <v>69.39611054247698</v>
      </c>
      <c r="BM15" s="197">
        <f t="shared" si="27"/>
        <v>-299</v>
      </c>
      <c r="BN15" s="215">
        <v>1756</v>
      </c>
      <c r="BO15" s="210">
        <v>2002.555910543131</v>
      </c>
      <c r="BP15" s="197">
        <f t="shared" si="51"/>
        <v>246.55591054313095</v>
      </c>
      <c r="BQ15" s="210">
        <v>112</v>
      </c>
      <c r="BR15" s="210">
        <v>105</v>
      </c>
      <c r="BS15" s="201">
        <f t="shared" si="28"/>
        <v>-7</v>
      </c>
      <c r="BT15" s="216">
        <v>145</v>
      </c>
      <c r="BU15" s="212">
        <v>149</v>
      </c>
      <c r="BV15" s="200">
        <f t="shared" si="29"/>
        <v>4</v>
      </c>
      <c r="BW15" s="216">
        <v>138</v>
      </c>
      <c r="BX15" s="212">
        <v>145</v>
      </c>
      <c r="BY15" s="200">
        <f t="shared" si="30"/>
        <v>7</v>
      </c>
      <c r="BZ15" s="213">
        <v>9.8</v>
      </c>
      <c r="CA15" s="213">
        <f>'[10]Лист2'!N28</f>
        <v>7.2</v>
      </c>
      <c r="CB15" s="199">
        <f t="shared" si="31"/>
        <v>-2.6000000000000005</v>
      </c>
      <c r="CC15" s="217">
        <f t="shared" si="32"/>
        <v>28.3</v>
      </c>
      <c r="CD15" s="217">
        <f t="shared" si="32"/>
        <v>29.2</v>
      </c>
      <c r="CE15" s="204">
        <f t="shared" si="52"/>
        <v>0.8999999999999986</v>
      </c>
      <c r="CF15" s="205">
        <f t="shared" si="33"/>
        <v>302</v>
      </c>
      <c r="CG15" s="206">
        <f t="shared" si="34"/>
        <v>222</v>
      </c>
      <c r="CH15" s="207">
        <f t="shared" si="53"/>
        <v>288</v>
      </c>
      <c r="CI15" s="207">
        <f t="shared" si="53"/>
        <v>234</v>
      </c>
      <c r="CJ15" s="218">
        <v>80</v>
      </c>
      <c r="CK15" s="218">
        <v>69</v>
      </c>
      <c r="CL15" s="204">
        <f t="shared" si="54"/>
        <v>86.3</v>
      </c>
      <c r="CM15" s="208">
        <f t="shared" si="35"/>
        <v>-11</v>
      </c>
      <c r="CN15" s="219">
        <v>250</v>
      </c>
      <c r="CO15" s="210">
        <v>234</v>
      </c>
      <c r="CP15" s="199">
        <f t="shared" si="36"/>
        <v>93.6</v>
      </c>
      <c r="CQ15" s="197">
        <f t="shared" si="37"/>
        <v>-16</v>
      </c>
      <c r="CR15" s="219">
        <v>250</v>
      </c>
      <c r="CS15" s="210">
        <v>232</v>
      </c>
      <c r="CT15" s="199">
        <f t="shared" si="38"/>
        <v>92.8</v>
      </c>
      <c r="CU15" s="197">
        <f t="shared" si="39"/>
        <v>-18</v>
      </c>
      <c r="CV15" s="199">
        <v>97.2</v>
      </c>
      <c r="CW15" s="199">
        <v>96.6</v>
      </c>
      <c r="CX15" s="199">
        <f t="shared" si="55"/>
        <v>-0.6000000000000085</v>
      </c>
      <c r="CY15" s="210">
        <v>479</v>
      </c>
      <c r="CZ15" s="210">
        <v>305</v>
      </c>
      <c r="DA15" s="199">
        <f t="shared" si="40"/>
        <v>63.67432150313152</v>
      </c>
      <c r="DB15" s="197">
        <f t="shared" si="41"/>
        <v>-174</v>
      </c>
      <c r="DC15" s="210">
        <v>431</v>
      </c>
      <c r="DD15" s="210">
        <v>264</v>
      </c>
      <c r="DE15" s="199">
        <f t="shared" si="42"/>
        <v>61.25290023201856</v>
      </c>
      <c r="DF15" s="197">
        <f t="shared" si="43"/>
        <v>-167</v>
      </c>
      <c r="DG15" s="210">
        <v>4</v>
      </c>
      <c r="DH15" s="210">
        <v>8</v>
      </c>
      <c r="DI15" s="199">
        <f t="shared" si="44"/>
        <v>200</v>
      </c>
      <c r="DJ15" s="197">
        <f t="shared" si="45"/>
        <v>4</v>
      </c>
      <c r="DK15" s="251">
        <v>31</v>
      </c>
      <c r="DL15" s="251">
        <v>12</v>
      </c>
      <c r="DM15" s="199">
        <f t="shared" si="46"/>
        <v>38.7</v>
      </c>
      <c r="DN15" s="250">
        <f t="shared" si="56"/>
        <v>-19</v>
      </c>
      <c r="DO15" s="210">
        <v>3225</v>
      </c>
      <c r="DP15" s="210">
        <v>3757.88</v>
      </c>
      <c r="DQ15" s="197">
        <f t="shared" si="58"/>
        <v>532.8800000000001</v>
      </c>
      <c r="DR15" s="221">
        <v>120</v>
      </c>
      <c r="DS15" s="221">
        <f t="shared" si="47"/>
        <v>38.125</v>
      </c>
      <c r="DT15" s="200">
        <f t="shared" si="48"/>
        <v>-81.875</v>
      </c>
    </row>
    <row r="16" spans="1:124" ht="21.75" customHeight="1">
      <c r="A16" s="171" t="s">
        <v>155</v>
      </c>
      <c r="B16" s="210">
        <v>1688</v>
      </c>
      <c r="C16" s="211">
        <v>1353</v>
      </c>
      <c r="D16" s="198">
        <f t="shared" si="0"/>
        <v>80.15402843601895</v>
      </c>
      <c r="E16" s="197">
        <f t="shared" si="1"/>
        <v>-335</v>
      </c>
      <c r="F16" s="210">
        <v>642</v>
      </c>
      <c r="G16" s="210">
        <v>555</v>
      </c>
      <c r="H16" s="198">
        <f t="shared" si="2"/>
        <v>86.44859813084112</v>
      </c>
      <c r="I16" s="197">
        <f t="shared" si="3"/>
        <v>-87</v>
      </c>
      <c r="J16" s="210">
        <v>628</v>
      </c>
      <c r="K16" s="210">
        <v>634</v>
      </c>
      <c r="L16" s="198">
        <f t="shared" si="4"/>
        <v>100.95541401273887</v>
      </c>
      <c r="M16" s="197">
        <f t="shared" si="5"/>
        <v>6</v>
      </c>
      <c r="N16" s="210">
        <v>140</v>
      </c>
      <c r="O16" s="210">
        <v>210</v>
      </c>
      <c r="P16" s="198">
        <f t="shared" si="6"/>
        <v>150</v>
      </c>
      <c r="Q16" s="197">
        <f t="shared" si="7"/>
        <v>70</v>
      </c>
      <c r="R16" s="198">
        <f t="shared" si="57"/>
        <v>22.3</v>
      </c>
      <c r="S16" s="198">
        <f t="shared" si="49"/>
        <v>33.1</v>
      </c>
      <c r="T16" s="198">
        <f t="shared" si="50"/>
        <v>10.8</v>
      </c>
      <c r="U16" s="210">
        <v>458</v>
      </c>
      <c r="V16" s="210">
        <v>386</v>
      </c>
      <c r="W16" s="199">
        <f t="shared" si="8"/>
        <v>84.27947598253274</v>
      </c>
      <c r="X16" s="197">
        <f t="shared" si="9"/>
        <v>-72</v>
      </c>
      <c r="Y16" s="210">
        <v>0</v>
      </c>
      <c r="Z16" s="210">
        <v>0</v>
      </c>
      <c r="AA16" s="199">
        <v>0</v>
      </c>
      <c r="AB16" s="200">
        <f t="shared" si="10"/>
        <v>0</v>
      </c>
      <c r="AC16" s="212">
        <v>10</v>
      </c>
      <c r="AD16" s="210">
        <v>16</v>
      </c>
      <c r="AE16" s="199">
        <f t="shared" si="11"/>
        <v>160</v>
      </c>
      <c r="AF16" s="200">
        <f t="shared" si="12"/>
        <v>6</v>
      </c>
      <c r="AG16" s="213">
        <f t="shared" si="13"/>
        <v>28.9</v>
      </c>
      <c r="AH16" s="213">
        <f t="shared" si="13"/>
        <v>31.3</v>
      </c>
      <c r="AI16" s="199">
        <f t="shared" si="14"/>
        <v>2.400000000000002</v>
      </c>
      <c r="AJ16" s="210">
        <v>193</v>
      </c>
      <c r="AK16" s="212">
        <v>170</v>
      </c>
      <c r="AL16" s="199">
        <f t="shared" si="15"/>
        <v>88.08290155440415</v>
      </c>
      <c r="AM16" s="197">
        <f t="shared" si="16"/>
        <v>-23</v>
      </c>
      <c r="AN16" s="214">
        <v>99</v>
      </c>
      <c r="AO16" s="213">
        <v>97.1</v>
      </c>
      <c r="AP16" s="199">
        <f t="shared" si="17"/>
        <v>-1.9000000000000057</v>
      </c>
      <c r="AQ16" s="200"/>
      <c r="AR16" s="200"/>
      <c r="AS16" s="199" t="e">
        <f t="shared" si="18"/>
        <v>#DIV/0!</v>
      </c>
      <c r="AT16" s="200">
        <f t="shared" si="19"/>
        <v>0</v>
      </c>
      <c r="AU16" s="212">
        <v>0</v>
      </c>
      <c r="AV16" s="212">
        <v>0</v>
      </c>
      <c r="AW16" s="199">
        <v>0</v>
      </c>
      <c r="AX16" s="200">
        <f t="shared" si="20"/>
        <v>0</v>
      </c>
      <c r="AY16" s="213">
        <v>0</v>
      </c>
      <c r="AZ16" s="213">
        <v>0</v>
      </c>
      <c r="BA16" s="199">
        <f t="shared" si="21"/>
        <v>0</v>
      </c>
      <c r="BB16" s="210">
        <v>147</v>
      </c>
      <c r="BC16" s="210">
        <v>113</v>
      </c>
      <c r="BD16" s="199">
        <f t="shared" si="22"/>
        <v>76.87074829931973</v>
      </c>
      <c r="BE16" s="197">
        <f t="shared" si="23"/>
        <v>-34</v>
      </c>
      <c r="BF16" s="210">
        <v>147</v>
      </c>
      <c r="BG16" s="210">
        <v>113</v>
      </c>
      <c r="BH16" s="198">
        <f t="shared" si="24"/>
        <v>76.87074829931973</v>
      </c>
      <c r="BI16" s="197">
        <f t="shared" si="25"/>
        <v>-34</v>
      </c>
      <c r="BJ16" s="210">
        <v>1492</v>
      </c>
      <c r="BK16" s="210">
        <v>1177</v>
      </c>
      <c r="BL16" s="199">
        <f t="shared" si="26"/>
        <v>78.88739946380697</v>
      </c>
      <c r="BM16" s="197">
        <f t="shared" si="27"/>
        <v>-315</v>
      </c>
      <c r="BN16" s="215">
        <v>1668</v>
      </c>
      <c r="BO16" s="210">
        <v>2348.3164983164984</v>
      </c>
      <c r="BP16" s="197">
        <f t="shared" si="51"/>
        <v>680.3164983164984</v>
      </c>
      <c r="BQ16" s="210">
        <v>110</v>
      </c>
      <c r="BR16" s="210">
        <v>108</v>
      </c>
      <c r="BS16" s="201">
        <f t="shared" si="28"/>
        <v>-2</v>
      </c>
      <c r="BT16" s="216">
        <v>151</v>
      </c>
      <c r="BU16" s="212">
        <v>158</v>
      </c>
      <c r="BV16" s="200">
        <f t="shared" si="29"/>
        <v>7</v>
      </c>
      <c r="BW16" s="216">
        <v>149</v>
      </c>
      <c r="BX16" s="212">
        <v>156</v>
      </c>
      <c r="BY16" s="200">
        <f t="shared" si="30"/>
        <v>7</v>
      </c>
      <c r="BZ16" s="213">
        <v>12.1</v>
      </c>
      <c r="CA16" s="213">
        <f>'[10]Лист2'!N29</f>
        <v>12.2</v>
      </c>
      <c r="CB16" s="199">
        <f t="shared" si="31"/>
        <v>0.09999999999999964</v>
      </c>
      <c r="CC16" s="217">
        <f t="shared" si="32"/>
        <v>28.5</v>
      </c>
      <c r="CD16" s="217">
        <f t="shared" si="32"/>
        <v>25.7</v>
      </c>
      <c r="CE16" s="204">
        <f t="shared" si="52"/>
        <v>-2.8000000000000007</v>
      </c>
      <c r="CF16" s="205">
        <f t="shared" si="33"/>
        <v>481</v>
      </c>
      <c r="CG16" s="206">
        <f t="shared" si="34"/>
        <v>348</v>
      </c>
      <c r="CH16" s="207">
        <f t="shared" si="53"/>
        <v>488</v>
      </c>
      <c r="CI16" s="207">
        <f t="shared" si="53"/>
        <v>424</v>
      </c>
      <c r="CJ16" s="218">
        <v>171</v>
      </c>
      <c r="CK16" s="218">
        <v>182</v>
      </c>
      <c r="CL16" s="204">
        <f t="shared" si="54"/>
        <v>106.4</v>
      </c>
      <c r="CM16" s="208">
        <f t="shared" si="35"/>
        <v>11</v>
      </c>
      <c r="CN16" s="219">
        <v>582</v>
      </c>
      <c r="CO16" s="210">
        <v>616</v>
      </c>
      <c r="CP16" s="199">
        <f t="shared" si="36"/>
        <v>105.8</v>
      </c>
      <c r="CQ16" s="197">
        <f t="shared" si="37"/>
        <v>34</v>
      </c>
      <c r="CR16" s="219">
        <v>579</v>
      </c>
      <c r="CS16" s="210">
        <v>596</v>
      </c>
      <c r="CT16" s="199">
        <f t="shared" si="38"/>
        <v>102.9</v>
      </c>
      <c r="CU16" s="197">
        <f t="shared" si="39"/>
        <v>17</v>
      </c>
      <c r="CV16" s="199">
        <v>97.1</v>
      </c>
      <c r="CW16" s="199">
        <v>95.1</v>
      </c>
      <c r="CX16" s="199">
        <f t="shared" si="55"/>
        <v>-2</v>
      </c>
      <c r="CY16" s="210">
        <v>719</v>
      </c>
      <c r="CZ16" s="210">
        <v>581</v>
      </c>
      <c r="DA16" s="199">
        <f t="shared" si="40"/>
        <v>80.80667593880389</v>
      </c>
      <c r="DB16" s="197">
        <f t="shared" si="41"/>
        <v>-138</v>
      </c>
      <c r="DC16" s="210">
        <v>602</v>
      </c>
      <c r="DD16" s="210">
        <v>461</v>
      </c>
      <c r="DE16" s="199">
        <f t="shared" si="42"/>
        <v>76.578073089701</v>
      </c>
      <c r="DF16" s="197">
        <f t="shared" si="43"/>
        <v>-141</v>
      </c>
      <c r="DG16" s="210">
        <v>11</v>
      </c>
      <c r="DH16" s="210">
        <v>19</v>
      </c>
      <c r="DI16" s="199">
        <f t="shared" si="44"/>
        <v>172.7</v>
      </c>
      <c r="DJ16" s="197">
        <f t="shared" si="45"/>
        <v>8</v>
      </c>
      <c r="DK16" s="251">
        <v>56</v>
      </c>
      <c r="DL16" s="251">
        <v>26</v>
      </c>
      <c r="DM16" s="199">
        <f t="shared" si="46"/>
        <v>46.4</v>
      </c>
      <c r="DN16" s="250">
        <f t="shared" si="56"/>
        <v>-30</v>
      </c>
      <c r="DO16" s="210">
        <v>3485.5</v>
      </c>
      <c r="DP16" s="210">
        <v>4613.16</v>
      </c>
      <c r="DQ16" s="197">
        <f t="shared" si="58"/>
        <v>1127.6599999999999</v>
      </c>
      <c r="DR16" s="221">
        <v>65</v>
      </c>
      <c r="DS16" s="221">
        <f t="shared" si="47"/>
        <v>30.57894736842105</v>
      </c>
      <c r="DT16" s="200">
        <f t="shared" si="48"/>
        <v>-34.421052631578945</v>
      </c>
    </row>
    <row r="17" spans="1:124" ht="21.75" customHeight="1">
      <c r="A17" s="171" t="s">
        <v>156</v>
      </c>
      <c r="B17" s="210">
        <v>657</v>
      </c>
      <c r="C17" s="211">
        <v>578</v>
      </c>
      <c r="D17" s="198">
        <f t="shared" si="0"/>
        <v>87.97564687975647</v>
      </c>
      <c r="E17" s="197">
        <f t="shared" si="1"/>
        <v>-79</v>
      </c>
      <c r="F17" s="210">
        <v>334</v>
      </c>
      <c r="G17" s="210">
        <v>305</v>
      </c>
      <c r="H17" s="198">
        <f t="shared" si="2"/>
        <v>91.31736526946108</v>
      </c>
      <c r="I17" s="197">
        <f t="shared" si="3"/>
        <v>-29</v>
      </c>
      <c r="J17" s="210">
        <v>295</v>
      </c>
      <c r="K17" s="210">
        <v>259</v>
      </c>
      <c r="L17" s="198">
        <f t="shared" si="4"/>
        <v>87.79661016949153</v>
      </c>
      <c r="M17" s="197">
        <f t="shared" si="5"/>
        <v>-36</v>
      </c>
      <c r="N17" s="210">
        <v>16</v>
      </c>
      <c r="O17" s="210">
        <v>36</v>
      </c>
      <c r="P17" s="198">
        <f t="shared" si="6"/>
        <v>225</v>
      </c>
      <c r="Q17" s="197">
        <f t="shared" si="7"/>
        <v>20</v>
      </c>
      <c r="R17" s="198">
        <f t="shared" si="57"/>
        <v>5.4</v>
      </c>
      <c r="S17" s="198">
        <f t="shared" si="49"/>
        <v>13.9</v>
      </c>
      <c r="T17" s="198">
        <f t="shared" si="50"/>
        <v>8.5</v>
      </c>
      <c r="U17" s="210">
        <v>242</v>
      </c>
      <c r="V17" s="210">
        <v>200</v>
      </c>
      <c r="W17" s="199">
        <f t="shared" si="8"/>
        <v>82.64462809917356</v>
      </c>
      <c r="X17" s="197">
        <f t="shared" si="9"/>
        <v>-42</v>
      </c>
      <c r="Y17" s="210">
        <v>0</v>
      </c>
      <c r="Z17" s="210">
        <v>1</v>
      </c>
      <c r="AA17" s="199">
        <v>0</v>
      </c>
      <c r="AB17" s="200">
        <f t="shared" si="10"/>
        <v>1</v>
      </c>
      <c r="AC17" s="212">
        <v>12</v>
      </c>
      <c r="AD17" s="210">
        <v>18</v>
      </c>
      <c r="AE17" s="199">
        <f t="shared" si="11"/>
        <v>150</v>
      </c>
      <c r="AF17" s="200">
        <f t="shared" si="12"/>
        <v>6</v>
      </c>
      <c r="AG17" s="213">
        <f t="shared" si="13"/>
        <v>42.5</v>
      </c>
      <c r="AH17" s="213">
        <f t="shared" si="13"/>
        <v>38.6</v>
      </c>
      <c r="AI17" s="199">
        <f t="shared" si="14"/>
        <v>-3.8999999999999986</v>
      </c>
      <c r="AJ17" s="210">
        <v>162</v>
      </c>
      <c r="AK17" s="212">
        <v>144</v>
      </c>
      <c r="AL17" s="199">
        <f t="shared" si="15"/>
        <v>88.88888888888889</v>
      </c>
      <c r="AM17" s="197">
        <f t="shared" si="16"/>
        <v>-18</v>
      </c>
      <c r="AN17" s="214">
        <v>97.5</v>
      </c>
      <c r="AO17" s="213">
        <v>97.2</v>
      </c>
      <c r="AP17" s="199">
        <f t="shared" si="17"/>
        <v>-0.29999999999999716</v>
      </c>
      <c r="AQ17" s="200"/>
      <c r="AR17" s="200"/>
      <c r="AS17" s="199" t="e">
        <f t="shared" si="18"/>
        <v>#DIV/0!</v>
      </c>
      <c r="AT17" s="200">
        <f t="shared" si="19"/>
        <v>0</v>
      </c>
      <c r="AU17" s="212">
        <v>0</v>
      </c>
      <c r="AV17" s="212">
        <v>0</v>
      </c>
      <c r="AW17" s="199">
        <v>0</v>
      </c>
      <c r="AX17" s="200">
        <f t="shared" si="20"/>
        <v>0</v>
      </c>
      <c r="AY17" s="213">
        <v>0</v>
      </c>
      <c r="AZ17" s="213">
        <v>0</v>
      </c>
      <c r="BA17" s="199">
        <f t="shared" si="21"/>
        <v>0</v>
      </c>
      <c r="BB17" s="210">
        <v>78</v>
      </c>
      <c r="BC17" s="210">
        <v>77</v>
      </c>
      <c r="BD17" s="199">
        <f t="shared" si="22"/>
        <v>98.71794871794873</v>
      </c>
      <c r="BE17" s="197">
        <f t="shared" si="23"/>
        <v>-1</v>
      </c>
      <c r="BF17" s="210">
        <v>78</v>
      </c>
      <c r="BG17" s="210">
        <v>77</v>
      </c>
      <c r="BH17" s="198">
        <f t="shared" si="24"/>
        <v>98.71794871794873</v>
      </c>
      <c r="BI17" s="197">
        <f t="shared" si="25"/>
        <v>-1</v>
      </c>
      <c r="BJ17" s="210">
        <v>612</v>
      </c>
      <c r="BK17" s="210">
        <v>522</v>
      </c>
      <c r="BL17" s="199">
        <f t="shared" si="26"/>
        <v>85.29411764705883</v>
      </c>
      <c r="BM17" s="197">
        <f t="shared" si="27"/>
        <v>-90</v>
      </c>
      <c r="BN17" s="215">
        <v>1788</v>
      </c>
      <c r="BO17" s="210">
        <v>2317.5965665236054</v>
      </c>
      <c r="BP17" s="197">
        <f t="shared" si="51"/>
        <v>529.5965665236054</v>
      </c>
      <c r="BQ17" s="210">
        <v>102</v>
      </c>
      <c r="BR17" s="210">
        <v>103</v>
      </c>
      <c r="BS17" s="201">
        <f t="shared" si="28"/>
        <v>1</v>
      </c>
      <c r="BT17" s="223">
        <v>121</v>
      </c>
      <c r="BU17" s="212">
        <v>125</v>
      </c>
      <c r="BV17" s="200">
        <f t="shared" si="29"/>
        <v>4</v>
      </c>
      <c r="BW17" s="223">
        <v>112</v>
      </c>
      <c r="BX17" s="212">
        <v>118</v>
      </c>
      <c r="BY17" s="200">
        <f t="shared" si="30"/>
        <v>6</v>
      </c>
      <c r="BZ17" s="213">
        <v>3.2</v>
      </c>
      <c r="CA17" s="213">
        <f>'[10]Лист2'!N30</f>
        <v>3.8</v>
      </c>
      <c r="CB17" s="199">
        <f t="shared" si="31"/>
        <v>0.5999999999999996</v>
      </c>
      <c r="CC17" s="217">
        <f t="shared" si="32"/>
        <v>17</v>
      </c>
      <c r="CD17" s="217">
        <f t="shared" si="32"/>
        <v>16.1</v>
      </c>
      <c r="CE17" s="204">
        <f t="shared" si="52"/>
        <v>-0.8999999999999986</v>
      </c>
      <c r="CF17" s="205">
        <f t="shared" si="33"/>
        <v>112</v>
      </c>
      <c r="CG17" s="206">
        <f t="shared" si="34"/>
        <v>93</v>
      </c>
      <c r="CH17" s="207">
        <f t="shared" si="53"/>
        <v>279</v>
      </c>
      <c r="CI17" s="207">
        <f t="shared" si="53"/>
        <v>223</v>
      </c>
      <c r="CJ17" s="218">
        <v>75</v>
      </c>
      <c r="CK17" s="218">
        <v>70</v>
      </c>
      <c r="CL17" s="204">
        <f t="shared" si="54"/>
        <v>93.3</v>
      </c>
      <c r="CM17" s="208">
        <f t="shared" si="35"/>
        <v>-5</v>
      </c>
      <c r="CN17" s="219">
        <v>313</v>
      </c>
      <c r="CO17" s="210">
        <v>310</v>
      </c>
      <c r="CP17" s="199">
        <f t="shared" si="36"/>
        <v>99</v>
      </c>
      <c r="CQ17" s="197">
        <f t="shared" si="37"/>
        <v>-3</v>
      </c>
      <c r="CR17" s="219">
        <v>288</v>
      </c>
      <c r="CS17" s="210">
        <v>278</v>
      </c>
      <c r="CT17" s="199">
        <f t="shared" si="38"/>
        <v>96.5</v>
      </c>
      <c r="CU17" s="197">
        <f t="shared" si="39"/>
        <v>-10</v>
      </c>
      <c r="CV17" s="199">
        <v>85.9</v>
      </c>
      <c r="CW17" s="199">
        <v>75.5</v>
      </c>
      <c r="CX17" s="199">
        <f t="shared" si="55"/>
        <v>-10.400000000000006</v>
      </c>
      <c r="CY17" s="210">
        <v>266</v>
      </c>
      <c r="CZ17" s="210">
        <v>262</v>
      </c>
      <c r="DA17" s="199">
        <f t="shared" si="40"/>
        <v>98.49624060150376</v>
      </c>
      <c r="DB17" s="197">
        <f t="shared" si="41"/>
        <v>-4</v>
      </c>
      <c r="DC17" s="210">
        <v>240</v>
      </c>
      <c r="DD17" s="210">
        <v>228</v>
      </c>
      <c r="DE17" s="199">
        <f t="shared" si="42"/>
        <v>95</v>
      </c>
      <c r="DF17" s="197">
        <f t="shared" si="43"/>
        <v>-12</v>
      </c>
      <c r="DG17" s="210">
        <v>26</v>
      </c>
      <c r="DH17" s="210">
        <v>55</v>
      </c>
      <c r="DI17" s="199">
        <f t="shared" si="44"/>
        <v>211.5</v>
      </c>
      <c r="DJ17" s="197">
        <f t="shared" si="45"/>
        <v>29</v>
      </c>
      <c r="DK17" s="251">
        <v>6</v>
      </c>
      <c r="DL17" s="251">
        <v>1</v>
      </c>
      <c r="DM17" s="199">
        <f t="shared" si="46"/>
        <v>16.7</v>
      </c>
      <c r="DN17" s="250">
        <f t="shared" si="56"/>
        <v>-5</v>
      </c>
      <c r="DO17" s="210">
        <v>3259.4</v>
      </c>
      <c r="DP17" s="210">
        <v>4046.42</v>
      </c>
      <c r="DQ17" s="197">
        <f t="shared" si="58"/>
        <v>787.02</v>
      </c>
      <c r="DR17" s="221">
        <v>10</v>
      </c>
      <c r="DS17" s="221">
        <f t="shared" si="47"/>
        <v>4.763636363636364</v>
      </c>
      <c r="DT17" s="200">
        <f t="shared" si="48"/>
        <v>-5.236363636363636</v>
      </c>
    </row>
    <row r="18" spans="1:124" ht="21.75" customHeight="1">
      <c r="A18" s="171" t="s">
        <v>157</v>
      </c>
      <c r="B18" s="210">
        <v>1145</v>
      </c>
      <c r="C18" s="211">
        <v>974</v>
      </c>
      <c r="D18" s="198">
        <f t="shared" si="0"/>
        <v>85.06550218340611</v>
      </c>
      <c r="E18" s="197">
        <f t="shared" si="1"/>
        <v>-171</v>
      </c>
      <c r="F18" s="210">
        <v>580</v>
      </c>
      <c r="G18" s="210">
        <v>456</v>
      </c>
      <c r="H18" s="198">
        <f t="shared" si="2"/>
        <v>78.62068965517241</v>
      </c>
      <c r="I18" s="197">
        <f t="shared" si="3"/>
        <v>-124</v>
      </c>
      <c r="J18" s="210">
        <v>383</v>
      </c>
      <c r="K18" s="210">
        <v>306</v>
      </c>
      <c r="L18" s="198">
        <f t="shared" si="4"/>
        <v>79.89556135770235</v>
      </c>
      <c r="M18" s="197">
        <f t="shared" si="5"/>
        <v>-77</v>
      </c>
      <c r="N18" s="210">
        <v>277</v>
      </c>
      <c r="O18" s="210">
        <v>196</v>
      </c>
      <c r="P18" s="198">
        <f t="shared" si="6"/>
        <v>70.7581227436823</v>
      </c>
      <c r="Q18" s="197">
        <f t="shared" si="7"/>
        <v>-81</v>
      </c>
      <c r="R18" s="198">
        <f t="shared" si="57"/>
        <v>72.3</v>
      </c>
      <c r="S18" s="198">
        <f t="shared" si="49"/>
        <v>64.1</v>
      </c>
      <c r="T18" s="198">
        <f t="shared" si="50"/>
        <v>-8.200000000000003</v>
      </c>
      <c r="U18" s="210">
        <v>72</v>
      </c>
      <c r="V18" s="210">
        <v>77</v>
      </c>
      <c r="W18" s="199">
        <f t="shared" si="8"/>
        <v>106.94444444444444</v>
      </c>
      <c r="X18" s="197">
        <f t="shared" si="9"/>
        <v>5</v>
      </c>
      <c r="Y18" s="210">
        <v>0</v>
      </c>
      <c r="Z18" s="210">
        <v>1</v>
      </c>
      <c r="AA18" s="199">
        <v>0</v>
      </c>
      <c r="AB18" s="200">
        <f t="shared" si="10"/>
        <v>1</v>
      </c>
      <c r="AC18" s="212">
        <v>8</v>
      </c>
      <c r="AD18" s="210">
        <v>2</v>
      </c>
      <c r="AE18" s="199">
        <f t="shared" si="11"/>
        <v>25</v>
      </c>
      <c r="AF18" s="200">
        <f t="shared" si="12"/>
        <v>-6</v>
      </c>
      <c r="AG18" s="213">
        <f t="shared" si="13"/>
        <v>9.3</v>
      </c>
      <c r="AH18" s="213">
        <f t="shared" si="13"/>
        <v>11.3</v>
      </c>
      <c r="AI18" s="199">
        <f t="shared" si="14"/>
        <v>2</v>
      </c>
      <c r="AJ18" s="210">
        <v>40</v>
      </c>
      <c r="AK18" s="212">
        <v>39</v>
      </c>
      <c r="AL18" s="199">
        <f t="shared" si="15"/>
        <v>97.5</v>
      </c>
      <c r="AM18" s="197">
        <f t="shared" si="16"/>
        <v>-1</v>
      </c>
      <c r="AN18" s="214">
        <v>97.6</v>
      </c>
      <c r="AO18" s="213">
        <v>100</v>
      </c>
      <c r="AP18" s="199">
        <f t="shared" si="17"/>
        <v>2.4000000000000057</v>
      </c>
      <c r="AQ18" s="200"/>
      <c r="AR18" s="200"/>
      <c r="AS18" s="199" t="e">
        <f t="shared" si="18"/>
        <v>#DIV/0!</v>
      </c>
      <c r="AT18" s="200">
        <f t="shared" si="19"/>
        <v>0</v>
      </c>
      <c r="AU18" s="212">
        <v>0</v>
      </c>
      <c r="AV18" s="212">
        <v>1</v>
      </c>
      <c r="AW18" s="199">
        <v>0</v>
      </c>
      <c r="AX18" s="200">
        <f t="shared" si="20"/>
        <v>1</v>
      </c>
      <c r="AY18" s="213">
        <v>0</v>
      </c>
      <c r="AZ18" s="213">
        <v>0</v>
      </c>
      <c r="BA18" s="199">
        <f t="shared" si="21"/>
        <v>0</v>
      </c>
      <c r="BB18" s="210">
        <v>76</v>
      </c>
      <c r="BC18" s="210">
        <v>63</v>
      </c>
      <c r="BD18" s="199">
        <f t="shared" si="22"/>
        <v>82.89473684210526</v>
      </c>
      <c r="BE18" s="197">
        <f t="shared" si="23"/>
        <v>-13</v>
      </c>
      <c r="BF18" s="210">
        <v>76</v>
      </c>
      <c r="BG18" s="210">
        <v>63</v>
      </c>
      <c r="BH18" s="198">
        <f t="shared" si="24"/>
        <v>82.89473684210526</v>
      </c>
      <c r="BI18" s="197">
        <f t="shared" si="25"/>
        <v>-13</v>
      </c>
      <c r="BJ18" s="210">
        <v>991</v>
      </c>
      <c r="BK18" s="210">
        <v>870</v>
      </c>
      <c r="BL18" s="199">
        <f t="shared" si="26"/>
        <v>87.79011099899093</v>
      </c>
      <c r="BM18" s="197">
        <f t="shared" si="27"/>
        <v>-121</v>
      </c>
      <c r="BN18" s="215">
        <v>1378</v>
      </c>
      <c r="BO18" s="210">
        <v>1852.1158129175947</v>
      </c>
      <c r="BP18" s="197">
        <f t="shared" si="51"/>
        <v>474.11581291759467</v>
      </c>
      <c r="BQ18" s="210">
        <v>115</v>
      </c>
      <c r="BR18" s="210">
        <v>106</v>
      </c>
      <c r="BS18" s="201">
        <f t="shared" si="28"/>
        <v>-9</v>
      </c>
      <c r="BT18" s="216">
        <v>144</v>
      </c>
      <c r="BU18" s="212">
        <v>175</v>
      </c>
      <c r="BV18" s="200">
        <f t="shared" si="29"/>
        <v>31</v>
      </c>
      <c r="BW18" s="216">
        <v>142</v>
      </c>
      <c r="BX18" s="212">
        <v>173</v>
      </c>
      <c r="BY18" s="200">
        <f t="shared" si="30"/>
        <v>31</v>
      </c>
      <c r="BZ18" s="213">
        <v>16.8</v>
      </c>
      <c r="CA18" s="213">
        <f>'[10]Лист2'!N31</f>
        <v>18.5</v>
      </c>
      <c r="CB18" s="199">
        <f t="shared" si="31"/>
        <v>1.6999999999999993</v>
      </c>
      <c r="CC18" s="217">
        <f t="shared" si="32"/>
        <v>31.3</v>
      </c>
      <c r="CD18" s="217">
        <f t="shared" si="32"/>
        <v>36.3</v>
      </c>
      <c r="CE18" s="204">
        <f t="shared" si="52"/>
        <v>4.9999999999999964</v>
      </c>
      <c r="CF18" s="205">
        <f t="shared" si="33"/>
        <v>358</v>
      </c>
      <c r="CG18" s="206">
        <f t="shared" si="34"/>
        <v>354</v>
      </c>
      <c r="CH18" s="207">
        <f t="shared" si="53"/>
        <v>106</v>
      </c>
      <c r="CI18" s="207">
        <f t="shared" si="53"/>
        <v>110</v>
      </c>
      <c r="CJ18" s="218">
        <v>54</v>
      </c>
      <c r="CK18" s="218">
        <v>66</v>
      </c>
      <c r="CL18" s="204">
        <f t="shared" si="54"/>
        <v>122.2</v>
      </c>
      <c r="CM18" s="208">
        <f t="shared" si="35"/>
        <v>12</v>
      </c>
      <c r="CN18" s="219">
        <v>284</v>
      </c>
      <c r="CO18" s="210">
        <v>285</v>
      </c>
      <c r="CP18" s="199">
        <f t="shared" si="36"/>
        <v>100.4</v>
      </c>
      <c r="CQ18" s="197">
        <f t="shared" si="37"/>
        <v>1</v>
      </c>
      <c r="CR18" s="219">
        <v>282</v>
      </c>
      <c r="CS18" s="210">
        <v>280</v>
      </c>
      <c r="CT18" s="199">
        <f t="shared" si="38"/>
        <v>99.3</v>
      </c>
      <c r="CU18" s="197">
        <f t="shared" si="39"/>
        <v>-2</v>
      </c>
      <c r="CV18" s="199">
        <v>94.7</v>
      </c>
      <c r="CW18" s="199">
        <v>87.7</v>
      </c>
      <c r="CX18" s="199">
        <f t="shared" si="55"/>
        <v>-7</v>
      </c>
      <c r="CY18" s="210">
        <v>681</v>
      </c>
      <c r="CZ18" s="210">
        <v>510</v>
      </c>
      <c r="DA18" s="199">
        <f t="shared" si="40"/>
        <v>74.8898678414097</v>
      </c>
      <c r="DB18" s="197">
        <f t="shared" si="41"/>
        <v>-171</v>
      </c>
      <c r="DC18" s="210">
        <v>610</v>
      </c>
      <c r="DD18" s="210">
        <v>447</v>
      </c>
      <c r="DE18" s="199">
        <f t="shared" si="42"/>
        <v>73.27868852459017</v>
      </c>
      <c r="DF18" s="197">
        <f t="shared" si="43"/>
        <v>-163</v>
      </c>
      <c r="DG18" s="210">
        <v>6</v>
      </c>
      <c r="DH18" s="210">
        <v>19</v>
      </c>
      <c r="DI18" s="199">
        <f t="shared" si="44"/>
        <v>316.7</v>
      </c>
      <c r="DJ18" s="197">
        <f t="shared" si="45"/>
        <v>13</v>
      </c>
      <c r="DK18" s="251">
        <v>10</v>
      </c>
      <c r="DL18" s="251">
        <v>11</v>
      </c>
      <c r="DM18" s="199">
        <f t="shared" si="46"/>
        <v>110</v>
      </c>
      <c r="DN18" s="250">
        <f t="shared" si="56"/>
        <v>1</v>
      </c>
      <c r="DO18" s="210">
        <v>3200</v>
      </c>
      <c r="DP18" s="210">
        <v>4751.83</v>
      </c>
      <c r="DQ18" s="197">
        <f t="shared" si="58"/>
        <v>1551.83</v>
      </c>
      <c r="DR18" s="221">
        <v>114</v>
      </c>
      <c r="DS18" s="221">
        <f t="shared" si="47"/>
        <v>26.842105263157894</v>
      </c>
      <c r="DT18" s="200">
        <f t="shared" si="48"/>
        <v>-87.15789473684211</v>
      </c>
    </row>
    <row r="19" spans="1:124" ht="21.75" customHeight="1">
      <c r="A19" s="171" t="s">
        <v>158</v>
      </c>
      <c r="B19" s="210">
        <v>1121</v>
      </c>
      <c r="C19" s="211">
        <v>898</v>
      </c>
      <c r="D19" s="198">
        <f t="shared" si="0"/>
        <v>80.10704727921498</v>
      </c>
      <c r="E19" s="197">
        <f t="shared" si="1"/>
        <v>-223</v>
      </c>
      <c r="F19" s="210">
        <v>453</v>
      </c>
      <c r="G19" s="210">
        <v>420</v>
      </c>
      <c r="H19" s="198">
        <f t="shared" si="2"/>
        <v>92.71523178807946</v>
      </c>
      <c r="I19" s="197">
        <f t="shared" si="3"/>
        <v>-33</v>
      </c>
      <c r="J19" s="210">
        <v>556</v>
      </c>
      <c r="K19" s="210">
        <v>601</v>
      </c>
      <c r="L19" s="198">
        <f t="shared" si="4"/>
        <v>108.09352517985612</v>
      </c>
      <c r="M19" s="197">
        <f t="shared" si="5"/>
        <v>45</v>
      </c>
      <c r="N19" s="210">
        <v>221</v>
      </c>
      <c r="O19" s="210">
        <v>256</v>
      </c>
      <c r="P19" s="198">
        <f t="shared" si="6"/>
        <v>115.8371040723982</v>
      </c>
      <c r="Q19" s="197">
        <f t="shared" si="7"/>
        <v>35</v>
      </c>
      <c r="R19" s="198">
        <f t="shared" si="57"/>
        <v>39.7</v>
      </c>
      <c r="S19" s="198">
        <f t="shared" si="49"/>
        <v>42.6</v>
      </c>
      <c r="T19" s="198">
        <f t="shared" si="50"/>
        <v>2.8999999999999986</v>
      </c>
      <c r="U19" s="210">
        <v>321</v>
      </c>
      <c r="V19" s="210">
        <v>330</v>
      </c>
      <c r="W19" s="199">
        <f t="shared" si="8"/>
        <v>102.803738317757</v>
      </c>
      <c r="X19" s="197">
        <f t="shared" si="9"/>
        <v>9</v>
      </c>
      <c r="Y19" s="210">
        <v>0</v>
      </c>
      <c r="Z19" s="210">
        <v>0</v>
      </c>
      <c r="AA19" s="199">
        <v>0</v>
      </c>
      <c r="AB19" s="200">
        <f t="shared" si="10"/>
        <v>0</v>
      </c>
      <c r="AC19" s="212">
        <v>4</v>
      </c>
      <c r="AD19" s="210">
        <v>9</v>
      </c>
      <c r="AE19" s="199">
        <f t="shared" si="11"/>
        <v>225</v>
      </c>
      <c r="AF19" s="200">
        <f t="shared" si="12"/>
        <v>5</v>
      </c>
      <c r="AG19" s="213">
        <f t="shared" si="13"/>
        <v>29.9</v>
      </c>
      <c r="AH19" s="213">
        <f t="shared" si="13"/>
        <v>38.4</v>
      </c>
      <c r="AI19" s="199">
        <f t="shared" si="14"/>
        <v>8.5</v>
      </c>
      <c r="AJ19" s="210">
        <v>202</v>
      </c>
      <c r="AK19" s="212">
        <v>178</v>
      </c>
      <c r="AL19" s="199">
        <f t="shared" si="15"/>
        <v>88.11881188118812</v>
      </c>
      <c r="AM19" s="197">
        <f t="shared" si="16"/>
        <v>-24</v>
      </c>
      <c r="AN19" s="214">
        <v>100</v>
      </c>
      <c r="AO19" s="213">
        <v>99.4</v>
      </c>
      <c r="AP19" s="199">
        <f t="shared" si="17"/>
        <v>-0.5999999999999943</v>
      </c>
      <c r="AQ19" s="200"/>
      <c r="AR19" s="200"/>
      <c r="AS19" s="199" t="e">
        <f t="shared" si="18"/>
        <v>#DIV/0!</v>
      </c>
      <c r="AT19" s="200">
        <f t="shared" si="19"/>
        <v>0</v>
      </c>
      <c r="AU19" s="212">
        <v>1</v>
      </c>
      <c r="AV19" s="212">
        <v>0</v>
      </c>
      <c r="AW19" s="199">
        <f t="shared" si="59"/>
        <v>0</v>
      </c>
      <c r="AX19" s="200">
        <f t="shared" si="20"/>
        <v>-1</v>
      </c>
      <c r="AY19" s="213">
        <v>100</v>
      </c>
      <c r="AZ19" s="213">
        <v>0</v>
      </c>
      <c r="BA19" s="199">
        <f t="shared" si="21"/>
        <v>-100</v>
      </c>
      <c r="BB19" s="210">
        <v>149</v>
      </c>
      <c r="BC19" s="210">
        <v>42</v>
      </c>
      <c r="BD19" s="199">
        <f t="shared" si="22"/>
        <v>28.187919463087248</v>
      </c>
      <c r="BE19" s="197">
        <f t="shared" si="23"/>
        <v>-107</v>
      </c>
      <c r="BF19" s="210">
        <v>149</v>
      </c>
      <c r="BG19" s="210">
        <v>42</v>
      </c>
      <c r="BH19" s="198">
        <f t="shared" si="24"/>
        <v>28.187919463087248</v>
      </c>
      <c r="BI19" s="197">
        <f t="shared" si="25"/>
        <v>-107</v>
      </c>
      <c r="BJ19" s="210">
        <v>1064</v>
      </c>
      <c r="BK19" s="210">
        <v>846</v>
      </c>
      <c r="BL19" s="199">
        <f t="shared" si="26"/>
        <v>79.51127819548873</v>
      </c>
      <c r="BM19" s="197">
        <f t="shared" si="27"/>
        <v>-218</v>
      </c>
      <c r="BN19" s="215">
        <v>1683</v>
      </c>
      <c r="BO19" s="210">
        <v>2280.9885931558933</v>
      </c>
      <c r="BP19" s="197">
        <f t="shared" si="51"/>
        <v>597.9885931558933</v>
      </c>
      <c r="BQ19" s="210">
        <v>117</v>
      </c>
      <c r="BR19" s="210">
        <v>109</v>
      </c>
      <c r="BS19" s="201">
        <f t="shared" si="28"/>
        <v>-8</v>
      </c>
      <c r="BT19" s="216">
        <v>140</v>
      </c>
      <c r="BU19" s="212">
        <v>159</v>
      </c>
      <c r="BV19" s="200">
        <f t="shared" si="29"/>
        <v>19</v>
      </c>
      <c r="BW19" s="216">
        <v>137</v>
      </c>
      <c r="BX19" s="212">
        <v>156</v>
      </c>
      <c r="BY19" s="200">
        <f t="shared" si="30"/>
        <v>19</v>
      </c>
      <c r="BZ19" s="213">
        <v>11</v>
      </c>
      <c r="CA19" s="213">
        <f>'[10]Лист2'!N32</f>
        <v>9.4</v>
      </c>
      <c r="CB19" s="199">
        <f t="shared" si="31"/>
        <v>-1.5999999999999996</v>
      </c>
      <c r="CC19" s="217">
        <f t="shared" si="32"/>
        <v>26.4</v>
      </c>
      <c r="CD19" s="217">
        <f t="shared" si="32"/>
        <v>20.3</v>
      </c>
      <c r="CE19" s="204">
        <f t="shared" si="52"/>
        <v>-6.099999999999998</v>
      </c>
      <c r="CF19" s="205">
        <f t="shared" si="33"/>
        <v>296</v>
      </c>
      <c r="CG19" s="206">
        <f t="shared" si="34"/>
        <v>182</v>
      </c>
      <c r="CH19" s="207">
        <f t="shared" si="53"/>
        <v>335</v>
      </c>
      <c r="CI19" s="207">
        <f t="shared" si="53"/>
        <v>345</v>
      </c>
      <c r="CJ19" s="218">
        <v>81</v>
      </c>
      <c r="CK19" s="218">
        <v>85</v>
      </c>
      <c r="CL19" s="204">
        <f t="shared" si="54"/>
        <v>104.9</v>
      </c>
      <c r="CM19" s="208">
        <f t="shared" si="35"/>
        <v>4</v>
      </c>
      <c r="CN19" s="219">
        <v>550</v>
      </c>
      <c r="CO19" s="210">
        <v>566</v>
      </c>
      <c r="CP19" s="199">
        <f t="shared" si="36"/>
        <v>102.9</v>
      </c>
      <c r="CQ19" s="197">
        <f t="shared" si="37"/>
        <v>16</v>
      </c>
      <c r="CR19" s="219">
        <v>549</v>
      </c>
      <c r="CS19" s="210">
        <v>558</v>
      </c>
      <c r="CT19" s="199">
        <f t="shared" si="38"/>
        <v>101.6</v>
      </c>
      <c r="CU19" s="197">
        <f t="shared" si="39"/>
        <v>9</v>
      </c>
      <c r="CV19" s="199">
        <v>97.5</v>
      </c>
      <c r="CW19" s="199">
        <v>95.6</v>
      </c>
      <c r="CX19" s="199">
        <f t="shared" si="55"/>
        <v>-1.9000000000000057</v>
      </c>
      <c r="CY19" s="210">
        <v>490</v>
      </c>
      <c r="CZ19" s="210">
        <v>371</v>
      </c>
      <c r="DA19" s="199">
        <f t="shared" si="40"/>
        <v>75.71428571428571</v>
      </c>
      <c r="DB19" s="197">
        <f t="shared" si="41"/>
        <v>-119</v>
      </c>
      <c r="DC19" s="210">
        <v>448</v>
      </c>
      <c r="DD19" s="210">
        <v>340</v>
      </c>
      <c r="DE19" s="199">
        <f t="shared" si="42"/>
        <v>75.89285714285714</v>
      </c>
      <c r="DF19" s="197">
        <f t="shared" si="43"/>
        <v>-108</v>
      </c>
      <c r="DG19" s="210">
        <v>14</v>
      </c>
      <c r="DH19" s="210">
        <v>25</v>
      </c>
      <c r="DI19" s="199">
        <f t="shared" si="44"/>
        <v>178.6</v>
      </c>
      <c r="DJ19" s="197">
        <f t="shared" si="45"/>
        <v>11</v>
      </c>
      <c r="DK19" s="251">
        <v>22</v>
      </c>
      <c r="DL19" s="251">
        <v>10</v>
      </c>
      <c r="DM19" s="199">
        <f t="shared" si="46"/>
        <v>45.5</v>
      </c>
      <c r="DN19" s="250">
        <f t="shared" si="56"/>
        <v>-12</v>
      </c>
      <c r="DO19" s="210">
        <v>3257.1</v>
      </c>
      <c r="DP19" s="210">
        <v>4093.28</v>
      </c>
      <c r="DQ19" s="197">
        <f t="shared" si="58"/>
        <v>836.1800000000003</v>
      </c>
      <c r="DR19" s="221">
        <v>35</v>
      </c>
      <c r="DS19" s="221">
        <f t="shared" si="47"/>
        <v>14.84</v>
      </c>
      <c r="DT19" s="200">
        <f t="shared" si="48"/>
        <v>-20.16</v>
      </c>
    </row>
    <row r="20" spans="1:124" s="12" customFormat="1" ht="21.75" customHeight="1">
      <c r="A20" s="171" t="s">
        <v>159</v>
      </c>
      <c r="B20" s="210">
        <v>939</v>
      </c>
      <c r="C20" s="211">
        <v>917</v>
      </c>
      <c r="D20" s="198">
        <f t="shared" si="0"/>
        <v>97.65708200212993</v>
      </c>
      <c r="E20" s="197">
        <f t="shared" si="1"/>
        <v>-22</v>
      </c>
      <c r="F20" s="210">
        <v>489</v>
      </c>
      <c r="G20" s="210">
        <v>491</v>
      </c>
      <c r="H20" s="198">
        <f t="shared" si="2"/>
        <v>100.40899795501022</v>
      </c>
      <c r="I20" s="197">
        <f t="shared" si="3"/>
        <v>2</v>
      </c>
      <c r="J20" s="210">
        <v>606</v>
      </c>
      <c r="K20" s="210">
        <v>533</v>
      </c>
      <c r="L20" s="198">
        <f t="shared" si="4"/>
        <v>87.95379537953795</v>
      </c>
      <c r="M20" s="197">
        <f t="shared" si="5"/>
        <v>-73</v>
      </c>
      <c r="N20" s="210">
        <v>367</v>
      </c>
      <c r="O20" s="210">
        <v>322</v>
      </c>
      <c r="P20" s="198">
        <f t="shared" si="6"/>
        <v>87.73841961852861</v>
      </c>
      <c r="Q20" s="197">
        <f t="shared" si="7"/>
        <v>-45</v>
      </c>
      <c r="R20" s="198">
        <f t="shared" si="57"/>
        <v>60.6</v>
      </c>
      <c r="S20" s="198">
        <f t="shared" si="49"/>
        <v>60.4</v>
      </c>
      <c r="T20" s="198">
        <f t="shared" si="50"/>
        <v>-0.20000000000000284</v>
      </c>
      <c r="U20" s="210">
        <v>215</v>
      </c>
      <c r="V20" s="210">
        <v>193</v>
      </c>
      <c r="W20" s="199">
        <f t="shared" si="8"/>
        <v>89.76744186046511</v>
      </c>
      <c r="X20" s="197">
        <f t="shared" si="9"/>
        <v>-22</v>
      </c>
      <c r="Y20" s="210">
        <v>1</v>
      </c>
      <c r="Z20" s="210">
        <v>0</v>
      </c>
      <c r="AA20" s="199">
        <f>Z20/Y20*100</f>
        <v>0</v>
      </c>
      <c r="AB20" s="200">
        <f t="shared" si="10"/>
        <v>-1</v>
      </c>
      <c r="AC20" s="212">
        <v>18</v>
      </c>
      <c r="AD20" s="210">
        <v>6</v>
      </c>
      <c r="AE20" s="199">
        <f t="shared" si="11"/>
        <v>33.33333333333333</v>
      </c>
      <c r="AF20" s="200">
        <f t="shared" si="12"/>
        <v>-12</v>
      </c>
      <c r="AG20" s="213">
        <f t="shared" si="13"/>
        <v>25.5</v>
      </c>
      <c r="AH20" s="213">
        <f t="shared" si="13"/>
        <v>23</v>
      </c>
      <c r="AI20" s="199">
        <f t="shared" si="14"/>
        <v>-2.5</v>
      </c>
      <c r="AJ20" s="210">
        <v>114</v>
      </c>
      <c r="AK20" s="212">
        <v>119</v>
      </c>
      <c r="AL20" s="199">
        <f t="shared" si="15"/>
        <v>104.3859649122807</v>
      </c>
      <c r="AM20" s="197">
        <f t="shared" si="16"/>
        <v>5</v>
      </c>
      <c r="AN20" s="214">
        <v>99.1</v>
      </c>
      <c r="AO20" s="213">
        <v>100</v>
      </c>
      <c r="AP20" s="199">
        <f t="shared" si="17"/>
        <v>0.9000000000000057</v>
      </c>
      <c r="AQ20" s="200"/>
      <c r="AR20" s="200"/>
      <c r="AS20" s="199" t="e">
        <f t="shared" si="18"/>
        <v>#DIV/0!</v>
      </c>
      <c r="AT20" s="200">
        <f t="shared" si="19"/>
        <v>0</v>
      </c>
      <c r="AU20" s="212">
        <v>0</v>
      </c>
      <c r="AV20" s="212">
        <v>1</v>
      </c>
      <c r="AW20" s="199">
        <v>0</v>
      </c>
      <c r="AX20" s="200">
        <f t="shared" si="20"/>
        <v>1</v>
      </c>
      <c r="AY20" s="213">
        <v>0</v>
      </c>
      <c r="AZ20" s="213">
        <v>100</v>
      </c>
      <c r="BA20" s="199">
        <f t="shared" si="21"/>
        <v>100</v>
      </c>
      <c r="BB20" s="210">
        <v>215</v>
      </c>
      <c r="BC20" s="210">
        <v>237</v>
      </c>
      <c r="BD20" s="199">
        <f t="shared" si="22"/>
        <v>110.23255813953487</v>
      </c>
      <c r="BE20" s="197">
        <f t="shared" si="23"/>
        <v>22</v>
      </c>
      <c r="BF20" s="210">
        <v>215</v>
      </c>
      <c r="BG20" s="210">
        <v>237</v>
      </c>
      <c r="BH20" s="198">
        <f t="shared" si="24"/>
        <v>110.23255813953487</v>
      </c>
      <c r="BI20" s="197">
        <f t="shared" si="25"/>
        <v>22</v>
      </c>
      <c r="BJ20" s="210">
        <v>865</v>
      </c>
      <c r="BK20" s="210">
        <v>803</v>
      </c>
      <c r="BL20" s="199">
        <f t="shared" si="26"/>
        <v>92.83236994219654</v>
      </c>
      <c r="BM20" s="197">
        <f t="shared" si="27"/>
        <v>-62</v>
      </c>
      <c r="BN20" s="215">
        <v>1798</v>
      </c>
      <c r="BO20" s="210">
        <v>2164.9532710280373</v>
      </c>
      <c r="BP20" s="197">
        <f t="shared" si="51"/>
        <v>366.9532710280373</v>
      </c>
      <c r="BQ20" s="210">
        <v>103</v>
      </c>
      <c r="BR20" s="210">
        <v>97</v>
      </c>
      <c r="BS20" s="201">
        <f t="shared" si="28"/>
        <v>-6</v>
      </c>
      <c r="BT20" s="216">
        <v>141</v>
      </c>
      <c r="BU20" s="212">
        <v>157</v>
      </c>
      <c r="BV20" s="200">
        <f t="shared" si="29"/>
        <v>16</v>
      </c>
      <c r="BW20" s="216">
        <v>134</v>
      </c>
      <c r="BX20" s="212">
        <v>148</v>
      </c>
      <c r="BY20" s="200">
        <f t="shared" si="30"/>
        <v>14</v>
      </c>
      <c r="BZ20" s="213">
        <v>8.8</v>
      </c>
      <c r="CA20" s="213">
        <f>'[10]Лист2'!N33</f>
        <v>10.3</v>
      </c>
      <c r="CB20" s="199">
        <f t="shared" si="31"/>
        <v>1.5</v>
      </c>
      <c r="CC20" s="217">
        <f t="shared" si="32"/>
        <v>23.6</v>
      </c>
      <c r="CD20" s="217">
        <f t="shared" si="32"/>
        <v>24.4</v>
      </c>
      <c r="CE20" s="204">
        <f t="shared" si="52"/>
        <v>0.7999999999999972</v>
      </c>
      <c r="CF20" s="205">
        <f t="shared" si="33"/>
        <v>222</v>
      </c>
      <c r="CG20" s="206">
        <f t="shared" si="34"/>
        <v>224</v>
      </c>
      <c r="CH20" s="207">
        <f t="shared" si="53"/>
        <v>239</v>
      </c>
      <c r="CI20" s="207">
        <f t="shared" si="53"/>
        <v>211</v>
      </c>
      <c r="CJ20" s="218">
        <v>155</v>
      </c>
      <c r="CK20" s="218">
        <v>158</v>
      </c>
      <c r="CL20" s="204">
        <f t="shared" si="54"/>
        <v>101.9</v>
      </c>
      <c r="CM20" s="208">
        <f t="shared" si="35"/>
        <v>3</v>
      </c>
      <c r="CN20" s="219">
        <v>603</v>
      </c>
      <c r="CO20" s="210">
        <v>558</v>
      </c>
      <c r="CP20" s="199">
        <f t="shared" si="36"/>
        <v>92.5</v>
      </c>
      <c r="CQ20" s="197">
        <f t="shared" si="37"/>
        <v>-45</v>
      </c>
      <c r="CR20" s="219">
        <v>591</v>
      </c>
      <c r="CS20" s="210">
        <v>545</v>
      </c>
      <c r="CT20" s="199">
        <f t="shared" si="38"/>
        <v>92.2</v>
      </c>
      <c r="CU20" s="197">
        <f t="shared" si="39"/>
        <v>-46</v>
      </c>
      <c r="CV20" s="199">
        <v>94.4</v>
      </c>
      <c r="CW20" s="199">
        <v>92.1</v>
      </c>
      <c r="CX20" s="199">
        <f t="shared" si="55"/>
        <v>-2.3000000000000114</v>
      </c>
      <c r="CY20" s="210">
        <v>478</v>
      </c>
      <c r="CZ20" s="210">
        <v>482</v>
      </c>
      <c r="DA20" s="199">
        <f t="shared" si="40"/>
        <v>100.836820083682</v>
      </c>
      <c r="DB20" s="197">
        <f t="shared" si="41"/>
        <v>4</v>
      </c>
      <c r="DC20" s="210">
        <v>429</v>
      </c>
      <c r="DD20" s="210">
        <v>428</v>
      </c>
      <c r="DE20" s="199">
        <f t="shared" si="42"/>
        <v>99.76689976689977</v>
      </c>
      <c r="DF20" s="197">
        <f t="shared" si="43"/>
        <v>-1</v>
      </c>
      <c r="DG20" s="210">
        <v>23</v>
      </c>
      <c r="DH20" s="210">
        <v>34</v>
      </c>
      <c r="DI20" s="199">
        <f t="shared" si="44"/>
        <v>147.8</v>
      </c>
      <c r="DJ20" s="197">
        <f t="shared" si="45"/>
        <v>11</v>
      </c>
      <c r="DK20" s="251">
        <v>77</v>
      </c>
      <c r="DL20" s="251">
        <v>21</v>
      </c>
      <c r="DM20" s="199">
        <f t="shared" si="46"/>
        <v>27.3</v>
      </c>
      <c r="DN20" s="250">
        <f t="shared" si="56"/>
        <v>-56</v>
      </c>
      <c r="DO20" s="210">
        <v>2077.4</v>
      </c>
      <c r="DP20" s="210">
        <v>4893.29</v>
      </c>
      <c r="DQ20" s="197">
        <f t="shared" si="58"/>
        <v>2815.89</v>
      </c>
      <c r="DR20" s="221">
        <v>21</v>
      </c>
      <c r="DS20" s="221">
        <f t="shared" si="47"/>
        <v>14.176470588235293</v>
      </c>
      <c r="DT20" s="200">
        <f t="shared" si="48"/>
        <v>-6.8235294117647065</v>
      </c>
    </row>
    <row r="21" spans="1:124" s="12" customFormat="1" ht="21.75" customHeight="1">
      <c r="A21" s="171" t="s">
        <v>160</v>
      </c>
      <c r="B21" s="210">
        <v>925</v>
      </c>
      <c r="C21" s="211">
        <v>799</v>
      </c>
      <c r="D21" s="198">
        <f t="shared" si="0"/>
        <v>86.37837837837837</v>
      </c>
      <c r="E21" s="197">
        <f t="shared" si="1"/>
        <v>-126</v>
      </c>
      <c r="F21" s="210">
        <v>460</v>
      </c>
      <c r="G21" s="210">
        <v>386</v>
      </c>
      <c r="H21" s="198">
        <f t="shared" si="2"/>
        <v>83.91304347826087</v>
      </c>
      <c r="I21" s="197">
        <f t="shared" si="3"/>
        <v>-74</v>
      </c>
      <c r="J21" s="210">
        <v>296</v>
      </c>
      <c r="K21" s="210">
        <v>327</v>
      </c>
      <c r="L21" s="198">
        <f t="shared" si="4"/>
        <v>110.47297297297298</v>
      </c>
      <c r="M21" s="197">
        <f t="shared" si="5"/>
        <v>31</v>
      </c>
      <c r="N21" s="210">
        <v>121</v>
      </c>
      <c r="O21" s="210">
        <v>154</v>
      </c>
      <c r="P21" s="198">
        <f t="shared" si="6"/>
        <v>127.27272727272727</v>
      </c>
      <c r="Q21" s="197">
        <f t="shared" si="7"/>
        <v>33</v>
      </c>
      <c r="R21" s="198">
        <f t="shared" si="57"/>
        <v>40.9</v>
      </c>
      <c r="S21" s="198">
        <f t="shared" si="49"/>
        <v>47.1</v>
      </c>
      <c r="T21" s="198">
        <f t="shared" si="50"/>
        <v>6.200000000000003</v>
      </c>
      <c r="U21" s="210">
        <v>154</v>
      </c>
      <c r="V21" s="210">
        <v>152</v>
      </c>
      <c r="W21" s="199">
        <f t="shared" si="8"/>
        <v>98.7012987012987</v>
      </c>
      <c r="X21" s="197">
        <f t="shared" si="9"/>
        <v>-2</v>
      </c>
      <c r="Y21" s="210">
        <v>0</v>
      </c>
      <c r="Z21" s="210">
        <v>1</v>
      </c>
      <c r="AA21" s="199">
        <v>0</v>
      </c>
      <c r="AB21" s="200">
        <f t="shared" si="10"/>
        <v>1</v>
      </c>
      <c r="AC21" s="212">
        <v>13</v>
      </c>
      <c r="AD21" s="210">
        <v>23</v>
      </c>
      <c r="AE21" s="199">
        <f t="shared" si="11"/>
        <v>176.9230769230769</v>
      </c>
      <c r="AF21" s="200">
        <f t="shared" si="12"/>
        <v>10</v>
      </c>
      <c r="AG21" s="213">
        <f t="shared" si="13"/>
        <v>18.9</v>
      </c>
      <c r="AH21" s="213">
        <f t="shared" si="13"/>
        <v>21.7</v>
      </c>
      <c r="AI21" s="199">
        <f t="shared" si="14"/>
        <v>2.8000000000000007</v>
      </c>
      <c r="AJ21" s="210">
        <v>129</v>
      </c>
      <c r="AK21" s="212">
        <v>108</v>
      </c>
      <c r="AL21" s="199">
        <f t="shared" si="15"/>
        <v>83.72093023255815</v>
      </c>
      <c r="AM21" s="197">
        <f t="shared" si="16"/>
        <v>-21</v>
      </c>
      <c r="AN21" s="214">
        <v>98.4</v>
      </c>
      <c r="AO21" s="213">
        <v>97.1</v>
      </c>
      <c r="AP21" s="199">
        <f t="shared" si="17"/>
        <v>-1.3000000000000114</v>
      </c>
      <c r="AQ21" s="200"/>
      <c r="AR21" s="200"/>
      <c r="AS21" s="199" t="e">
        <f t="shared" si="18"/>
        <v>#DIV/0!</v>
      </c>
      <c r="AT21" s="200" t="s">
        <v>7</v>
      </c>
      <c r="AU21" s="212">
        <v>0</v>
      </c>
      <c r="AV21" s="212">
        <v>0</v>
      </c>
      <c r="AW21" s="199">
        <v>0</v>
      </c>
      <c r="AX21" s="200">
        <f t="shared" si="20"/>
        <v>0</v>
      </c>
      <c r="AY21" s="213">
        <v>0</v>
      </c>
      <c r="AZ21" s="213">
        <v>0</v>
      </c>
      <c r="BA21" s="199">
        <f t="shared" si="21"/>
        <v>0</v>
      </c>
      <c r="BB21" s="210">
        <v>85</v>
      </c>
      <c r="BC21" s="210">
        <v>80</v>
      </c>
      <c r="BD21" s="199">
        <f t="shared" si="22"/>
        <v>94.11764705882352</v>
      </c>
      <c r="BE21" s="197">
        <f t="shared" si="23"/>
        <v>-5</v>
      </c>
      <c r="BF21" s="210">
        <v>85</v>
      </c>
      <c r="BG21" s="210">
        <v>80</v>
      </c>
      <c r="BH21" s="198">
        <f t="shared" si="24"/>
        <v>94.11764705882352</v>
      </c>
      <c r="BI21" s="197">
        <f t="shared" si="25"/>
        <v>-5</v>
      </c>
      <c r="BJ21" s="210">
        <v>772</v>
      </c>
      <c r="BK21" s="210">
        <v>648</v>
      </c>
      <c r="BL21" s="199">
        <f t="shared" si="26"/>
        <v>83.93782383419689</v>
      </c>
      <c r="BM21" s="197">
        <f t="shared" si="27"/>
        <v>-124</v>
      </c>
      <c r="BN21" s="215">
        <v>1995</v>
      </c>
      <c r="BO21" s="210">
        <v>2254.3478260869565</v>
      </c>
      <c r="BP21" s="197">
        <f t="shared" si="51"/>
        <v>259.3478260869565</v>
      </c>
      <c r="BQ21" s="210">
        <v>104</v>
      </c>
      <c r="BR21" s="210">
        <v>99</v>
      </c>
      <c r="BS21" s="201">
        <f t="shared" si="28"/>
        <v>-5</v>
      </c>
      <c r="BT21" s="216">
        <v>148</v>
      </c>
      <c r="BU21" s="212">
        <v>163</v>
      </c>
      <c r="BV21" s="200">
        <f t="shared" si="29"/>
        <v>15</v>
      </c>
      <c r="BW21" s="216">
        <v>144</v>
      </c>
      <c r="BX21" s="212">
        <v>160</v>
      </c>
      <c r="BY21" s="200">
        <f t="shared" si="30"/>
        <v>16</v>
      </c>
      <c r="BZ21" s="213">
        <v>12.2</v>
      </c>
      <c r="CA21" s="213">
        <f>'[10]Лист2'!N34</f>
        <v>13.4</v>
      </c>
      <c r="CB21" s="199">
        <f t="shared" si="31"/>
        <v>1.200000000000001</v>
      </c>
      <c r="CC21" s="217">
        <f t="shared" si="32"/>
        <v>28</v>
      </c>
      <c r="CD21" s="217">
        <f t="shared" si="32"/>
        <v>32.2</v>
      </c>
      <c r="CE21" s="204">
        <f t="shared" si="52"/>
        <v>4.200000000000003</v>
      </c>
      <c r="CF21" s="205">
        <f t="shared" si="33"/>
        <v>259</v>
      </c>
      <c r="CG21" s="206">
        <f t="shared" si="34"/>
        <v>257</v>
      </c>
      <c r="CH21" s="207">
        <f t="shared" si="53"/>
        <v>175</v>
      </c>
      <c r="CI21" s="207">
        <f t="shared" si="53"/>
        <v>173</v>
      </c>
      <c r="CJ21" s="218">
        <v>90</v>
      </c>
      <c r="CK21" s="218">
        <v>101</v>
      </c>
      <c r="CL21" s="204">
        <f t="shared" si="54"/>
        <v>112.2</v>
      </c>
      <c r="CM21" s="208">
        <f t="shared" si="35"/>
        <v>11</v>
      </c>
      <c r="CN21" s="219">
        <v>286</v>
      </c>
      <c r="CO21" s="210">
        <v>351</v>
      </c>
      <c r="CP21" s="199">
        <f t="shared" si="36"/>
        <v>122.7</v>
      </c>
      <c r="CQ21" s="197">
        <f t="shared" si="37"/>
        <v>65</v>
      </c>
      <c r="CR21" s="219">
        <v>281</v>
      </c>
      <c r="CS21" s="210">
        <v>338</v>
      </c>
      <c r="CT21" s="199">
        <f t="shared" si="38"/>
        <v>120.3</v>
      </c>
      <c r="CU21" s="197">
        <f t="shared" si="39"/>
        <v>57</v>
      </c>
      <c r="CV21" s="199">
        <v>88.1</v>
      </c>
      <c r="CW21" s="199">
        <v>79.2</v>
      </c>
      <c r="CX21" s="199">
        <f t="shared" si="55"/>
        <v>-8.899999999999991</v>
      </c>
      <c r="CY21" s="210">
        <v>491</v>
      </c>
      <c r="CZ21" s="210">
        <v>369</v>
      </c>
      <c r="DA21" s="199">
        <f t="shared" si="40"/>
        <v>75.15274949083503</v>
      </c>
      <c r="DB21" s="197">
        <f t="shared" si="41"/>
        <v>-122</v>
      </c>
      <c r="DC21" s="210">
        <v>399</v>
      </c>
      <c r="DD21" s="210">
        <v>309</v>
      </c>
      <c r="DE21" s="199">
        <f t="shared" si="42"/>
        <v>77.44360902255639</v>
      </c>
      <c r="DF21" s="197">
        <f t="shared" si="43"/>
        <v>-90</v>
      </c>
      <c r="DG21" s="210">
        <v>24</v>
      </c>
      <c r="DH21" s="210">
        <v>55</v>
      </c>
      <c r="DI21" s="199">
        <f t="shared" si="44"/>
        <v>229.2</v>
      </c>
      <c r="DJ21" s="197">
        <f t="shared" si="45"/>
        <v>31</v>
      </c>
      <c r="DK21" s="251">
        <v>20</v>
      </c>
      <c r="DL21" s="251">
        <v>11</v>
      </c>
      <c r="DM21" s="199">
        <f t="shared" si="46"/>
        <v>55</v>
      </c>
      <c r="DN21" s="250">
        <f t="shared" si="56"/>
        <v>-9</v>
      </c>
      <c r="DO21" s="210">
        <v>3233.3</v>
      </c>
      <c r="DP21" s="210">
        <v>4259.49</v>
      </c>
      <c r="DQ21" s="197">
        <f t="shared" si="58"/>
        <v>1026.1899999999996</v>
      </c>
      <c r="DR21" s="221">
        <v>20</v>
      </c>
      <c r="DS21" s="221">
        <f t="shared" si="47"/>
        <v>6.709090909090909</v>
      </c>
      <c r="DT21" s="200">
        <f t="shared" si="48"/>
        <v>-13.290909090909091</v>
      </c>
    </row>
    <row r="22" spans="1:124" s="12" customFormat="1" ht="21.75" customHeight="1">
      <c r="A22" s="171" t="s">
        <v>161</v>
      </c>
      <c r="B22" s="210">
        <v>2399</v>
      </c>
      <c r="C22" s="211">
        <v>1874</v>
      </c>
      <c r="D22" s="198">
        <f t="shared" si="0"/>
        <v>78.11588161734055</v>
      </c>
      <c r="E22" s="197">
        <f t="shared" si="1"/>
        <v>-525</v>
      </c>
      <c r="F22" s="210">
        <v>1195</v>
      </c>
      <c r="G22" s="210">
        <v>1088</v>
      </c>
      <c r="H22" s="198">
        <f t="shared" si="2"/>
        <v>91.0460251046025</v>
      </c>
      <c r="I22" s="197">
        <f t="shared" si="3"/>
        <v>-107</v>
      </c>
      <c r="J22" s="210">
        <v>1350</v>
      </c>
      <c r="K22" s="210">
        <v>1434</v>
      </c>
      <c r="L22" s="198">
        <f t="shared" si="4"/>
        <v>106.22222222222221</v>
      </c>
      <c r="M22" s="197">
        <f t="shared" si="5"/>
        <v>84</v>
      </c>
      <c r="N22" s="210">
        <v>872</v>
      </c>
      <c r="O22" s="210">
        <v>1063</v>
      </c>
      <c r="P22" s="198">
        <f t="shared" si="6"/>
        <v>121.90366972477065</v>
      </c>
      <c r="Q22" s="197">
        <f t="shared" si="7"/>
        <v>191</v>
      </c>
      <c r="R22" s="198">
        <f t="shared" si="57"/>
        <v>64.6</v>
      </c>
      <c r="S22" s="198">
        <f t="shared" si="49"/>
        <v>74.1</v>
      </c>
      <c r="T22" s="198">
        <f t="shared" si="50"/>
        <v>9.5</v>
      </c>
      <c r="U22" s="210">
        <v>392</v>
      </c>
      <c r="V22" s="210">
        <v>262</v>
      </c>
      <c r="W22" s="199">
        <f t="shared" si="8"/>
        <v>66.83673469387756</v>
      </c>
      <c r="X22" s="197">
        <f t="shared" si="9"/>
        <v>-130</v>
      </c>
      <c r="Y22" s="210">
        <v>3</v>
      </c>
      <c r="Z22" s="210">
        <v>1</v>
      </c>
      <c r="AA22" s="199">
        <f>Z22/Y22*100</f>
        <v>33.33333333333333</v>
      </c>
      <c r="AB22" s="200">
        <f t="shared" si="10"/>
        <v>-2</v>
      </c>
      <c r="AC22" s="212">
        <v>62</v>
      </c>
      <c r="AD22" s="210">
        <v>58</v>
      </c>
      <c r="AE22" s="199">
        <f t="shared" si="11"/>
        <v>93.54838709677419</v>
      </c>
      <c r="AF22" s="200">
        <f t="shared" si="12"/>
        <v>-4</v>
      </c>
      <c r="AG22" s="213">
        <f t="shared" si="13"/>
        <v>19.9</v>
      </c>
      <c r="AH22" s="213">
        <f t="shared" si="13"/>
        <v>19.8</v>
      </c>
      <c r="AI22" s="199">
        <f t="shared" si="14"/>
        <v>-0.09999999999999787</v>
      </c>
      <c r="AJ22" s="210">
        <v>236</v>
      </c>
      <c r="AK22" s="212">
        <v>156</v>
      </c>
      <c r="AL22" s="199">
        <f t="shared" si="15"/>
        <v>66.10169491525424</v>
      </c>
      <c r="AM22" s="197">
        <f t="shared" si="16"/>
        <v>-80</v>
      </c>
      <c r="AN22" s="214">
        <v>86.4</v>
      </c>
      <c r="AO22" s="213">
        <v>81.8</v>
      </c>
      <c r="AP22" s="199">
        <f t="shared" si="17"/>
        <v>-4.6000000000000085</v>
      </c>
      <c r="AQ22" s="200"/>
      <c r="AR22" s="200"/>
      <c r="AS22" s="199" t="e">
        <f t="shared" si="18"/>
        <v>#DIV/0!</v>
      </c>
      <c r="AT22" s="200">
        <f>AR22-AQ22</f>
        <v>0</v>
      </c>
      <c r="AU22" s="212">
        <v>2</v>
      </c>
      <c r="AV22" s="212">
        <v>3</v>
      </c>
      <c r="AW22" s="199">
        <f t="shared" si="59"/>
        <v>150</v>
      </c>
      <c r="AX22" s="200">
        <f t="shared" si="20"/>
        <v>1</v>
      </c>
      <c r="AY22" s="213">
        <v>50</v>
      </c>
      <c r="AZ22" s="213">
        <v>100</v>
      </c>
      <c r="BA22" s="199">
        <f t="shared" si="21"/>
        <v>50</v>
      </c>
      <c r="BB22" s="210">
        <v>210</v>
      </c>
      <c r="BC22" s="210">
        <v>175</v>
      </c>
      <c r="BD22" s="199">
        <f t="shared" si="22"/>
        <v>83.33333333333334</v>
      </c>
      <c r="BE22" s="197">
        <f t="shared" si="23"/>
        <v>-35</v>
      </c>
      <c r="BF22" s="210">
        <v>199</v>
      </c>
      <c r="BG22" s="210">
        <v>124</v>
      </c>
      <c r="BH22" s="198">
        <f t="shared" si="24"/>
        <v>62.311557788944725</v>
      </c>
      <c r="BI22" s="197">
        <f t="shared" si="25"/>
        <v>-75</v>
      </c>
      <c r="BJ22" s="210">
        <v>1812</v>
      </c>
      <c r="BK22" s="210">
        <v>1450</v>
      </c>
      <c r="BL22" s="199">
        <f t="shared" si="26"/>
        <v>80.02207505518764</v>
      </c>
      <c r="BM22" s="197">
        <f t="shared" si="27"/>
        <v>-362</v>
      </c>
      <c r="BN22" s="215">
        <v>2303</v>
      </c>
      <c r="BO22" s="210">
        <v>3166.734279918864</v>
      </c>
      <c r="BP22" s="197">
        <f t="shared" si="51"/>
        <v>863.7342799188641</v>
      </c>
      <c r="BQ22" s="210">
        <v>102</v>
      </c>
      <c r="BR22" s="210">
        <v>101</v>
      </c>
      <c r="BS22" s="201">
        <f t="shared" si="28"/>
        <v>-1</v>
      </c>
      <c r="BT22" s="216">
        <v>96</v>
      </c>
      <c r="BU22" s="212">
        <v>95</v>
      </c>
      <c r="BV22" s="200">
        <f t="shared" si="29"/>
        <v>-1</v>
      </c>
      <c r="BW22" s="216">
        <v>90</v>
      </c>
      <c r="BX22" s="212">
        <v>90</v>
      </c>
      <c r="BY22" s="200">
        <f t="shared" si="30"/>
        <v>0</v>
      </c>
      <c r="BZ22" s="213">
        <v>11.1</v>
      </c>
      <c r="CA22" s="213">
        <f>'[10]Лист2'!N35</f>
        <v>8.6</v>
      </c>
      <c r="CB22" s="199">
        <f t="shared" si="31"/>
        <v>-2.5</v>
      </c>
      <c r="CC22" s="217">
        <f t="shared" si="32"/>
        <v>37.5</v>
      </c>
      <c r="CD22" s="217">
        <f t="shared" si="32"/>
        <v>29.2</v>
      </c>
      <c r="CE22" s="204">
        <f t="shared" si="52"/>
        <v>-8.3</v>
      </c>
      <c r="CF22" s="205">
        <f t="shared" si="33"/>
        <v>899</v>
      </c>
      <c r="CG22" s="206">
        <f t="shared" si="34"/>
        <v>548</v>
      </c>
      <c r="CH22" s="207">
        <f t="shared" si="53"/>
        <v>478</v>
      </c>
      <c r="CI22" s="207">
        <f t="shared" si="53"/>
        <v>371</v>
      </c>
      <c r="CJ22" s="218">
        <v>563</v>
      </c>
      <c r="CK22" s="218">
        <v>572</v>
      </c>
      <c r="CL22" s="204">
        <f t="shared" si="54"/>
        <v>101.6</v>
      </c>
      <c r="CM22" s="208">
        <f t="shared" si="35"/>
        <v>9</v>
      </c>
      <c r="CN22" s="219">
        <v>3752</v>
      </c>
      <c r="CO22" s="210">
        <v>4125</v>
      </c>
      <c r="CP22" s="199">
        <f t="shared" si="36"/>
        <v>109.9</v>
      </c>
      <c r="CQ22" s="197">
        <f t="shared" si="37"/>
        <v>373</v>
      </c>
      <c r="CR22" s="219">
        <v>3111</v>
      </c>
      <c r="CS22" s="210">
        <v>3117</v>
      </c>
      <c r="CT22" s="199">
        <f t="shared" si="38"/>
        <v>100.2</v>
      </c>
      <c r="CU22" s="197">
        <f t="shared" si="39"/>
        <v>6</v>
      </c>
      <c r="CV22" s="199">
        <v>38.5</v>
      </c>
      <c r="CW22" s="199">
        <v>29.1</v>
      </c>
      <c r="CX22" s="199">
        <f t="shared" si="55"/>
        <v>-9.399999999999999</v>
      </c>
      <c r="CY22" s="210">
        <v>1022</v>
      </c>
      <c r="CZ22" s="210">
        <v>955</v>
      </c>
      <c r="DA22" s="199">
        <f t="shared" si="40"/>
        <v>93.44422700587084</v>
      </c>
      <c r="DB22" s="197">
        <f t="shared" si="41"/>
        <v>-67</v>
      </c>
      <c r="DC22" s="210">
        <v>824</v>
      </c>
      <c r="DD22" s="210">
        <v>756</v>
      </c>
      <c r="DE22" s="199">
        <f t="shared" si="42"/>
        <v>91.74757281553399</v>
      </c>
      <c r="DF22" s="197">
        <f t="shared" si="43"/>
        <v>-68</v>
      </c>
      <c r="DG22" s="210">
        <v>908</v>
      </c>
      <c r="DH22" s="210">
        <v>1597</v>
      </c>
      <c r="DI22" s="199">
        <f t="shared" si="44"/>
        <v>175.9</v>
      </c>
      <c r="DJ22" s="197">
        <f t="shared" si="45"/>
        <v>689</v>
      </c>
      <c r="DK22" s="251">
        <v>544</v>
      </c>
      <c r="DL22" s="251">
        <v>314</v>
      </c>
      <c r="DM22" s="199">
        <f t="shared" si="46"/>
        <v>57.7</v>
      </c>
      <c r="DN22" s="250">
        <f t="shared" si="56"/>
        <v>-230</v>
      </c>
      <c r="DO22" s="210">
        <v>4215.5</v>
      </c>
      <c r="DP22" s="210">
        <v>4940.3</v>
      </c>
      <c r="DQ22" s="197">
        <f t="shared" si="58"/>
        <v>724.8000000000002</v>
      </c>
      <c r="DR22" s="221">
        <v>1</v>
      </c>
      <c r="DS22" s="221">
        <f t="shared" si="47"/>
        <v>0.5979962429555417</v>
      </c>
      <c r="DT22" s="200">
        <f t="shared" si="48"/>
        <v>-0.40200375704445834</v>
      </c>
    </row>
    <row r="23" spans="1:124" s="12" customFormat="1" ht="21.75" customHeight="1">
      <c r="A23" s="171" t="s">
        <v>162</v>
      </c>
      <c r="B23" s="210">
        <v>799</v>
      </c>
      <c r="C23" s="211">
        <v>575</v>
      </c>
      <c r="D23" s="198">
        <f t="shared" si="0"/>
        <v>71.96495619524406</v>
      </c>
      <c r="E23" s="197">
        <f t="shared" si="1"/>
        <v>-224</v>
      </c>
      <c r="F23" s="210">
        <v>394</v>
      </c>
      <c r="G23" s="210">
        <v>258</v>
      </c>
      <c r="H23" s="198">
        <f t="shared" si="2"/>
        <v>65.48223350253807</v>
      </c>
      <c r="I23" s="197">
        <f t="shared" si="3"/>
        <v>-136</v>
      </c>
      <c r="J23" s="210">
        <v>342</v>
      </c>
      <c r="K23" s="210">
        <v>401</v>
      </c>
      <c r="L23" s="198">
        <f t="shared" si="4"/>
        <v>117.2514619883041</v>
      </c>
      <c r="M23" s="197">
        <f t="shared" si="5"/>
        <v>59</v>
      </c>
      <c r="N23" s="210">
        <v>153</v>
      </c>
      <c r="O23" s="210">
        <v>216</v>
      </c>
      <c r="P23" s="198">
        <f t="shared" si="6"/>
        <v>141.1764705882353</v>
      </c>
      <c r="Q23" s="197">
        <f t="shared" si="7"/>
        <v>63</v>
      </c>
      <c r="R23" s="198">
        <f t="shared" si="57"/>
        <v>44.7</v>
      </c>
      <c r="S23" s="198">
        <f t="shared" si="49"/>
        <v>53.9</v>
      </c>
      <c r="T23" s="198">
        <f t="shared" si="50"/>
        <v>9.199999999999996</v>
      </c>
      <c r="U23" s="210">
        <v>164</v>
      </c>
      <c r="V23" s="210">
        <v>170</v>
      </c>
      <c r="W23" s="199">
        <f t="shared" si="8"/>
        <v>103.65853658536585</v>
      </c>
      <c r="X23" s="197">
        <f t="shared" si="9"/>
        <v>6</v>
      </c>
      <c r="Y23" s="210">
        <v>0</v>
      </c>
      <c r="Z23" s="210">
        <v>0</v>
      </c>
      <c r="AA23" s="199">
        <v>0</v>
      </c>
      <c r="AB23" s="200">
        <f t="shared" si="10"/>
        <v>0</v>
      </c>
      <c r="AC23" s="212">
        <v>1</v>
      </c>
      <c r="AD23" s="210">
        <v>9</v>
      </c>
      <c r="AE23" s="199">
        <f t="shared" si="11"/>
        <v>900</v>
      </c>
      <c r="AF23" s="200">
        <f t="shared" si="12"/>
        <v>8</v>
      </c>
      <c r="AG23" s="213">
        <f t="shared" si="13"/>
        <v>23.7</v>
      </c>
      <c r="AH23" s="213">
        <f t="shared" si="13"/>
        <v>32.2</v>
      </c>
      <c r="AI23" s="199">
        <f t="shared" si="14"/>
        <v>8.500000000000004</v>
      </c>
      <c r="AJ23" s="210">
        <v>81</v>
      </c>
      <c r="AK23" s="212">
        <v>61</v>
      </c>
      <c r="AL23" s="199">
        <f t="shared" si="15"/>
        <v>75.30864197530865</v>
      </c>
      <c r="AM23" s="197">
        <f t="shared" si="16"/>
        <v>-20</v>
      </c>
      <c r="AN23" s="214">
        <v>97.4</v>
      </c>
      <c r="AO23" s="213">
        <v>86.7</v>
      </c>
      <c r="AP23" s="199">
        <f t="shared" si="17"/>
        <v>-10.700000000000003</v>
      </c>
      <c r="AQ23" s="200"/>
      <c r="AR23" s="200"/>
      <c r="AS23" s="199" t="e">
        <f t="shared" si="18"/>
        <v>#DIV/0!</v>
      </c>
      <c r="AT23" s="200">
        <f>AR23-AQ23</f>
        <v>0</v>
      </c>
      <c r="AU23" s="212">
        <v>1</v>
      </c>
      <c r="AV23" s="212">
        <v>0</v>
      </c>
      <c r="AW23" s="199">
        <f t="shared" si="59"/>
        <v>0</v>
      </c>
      <c r="AX23" s="200">
        <f t="shared" si="20"/>
        <v>-1</v>
      </c>
      <c r="AY23" s="213">
        <v>100</v>
      </c>
      <c r="AZ23" s="213">
        <v>0</v>
      </c>
      <c r="BA23" s="199">
        <f t="shared" si="21"/>
        <v>-100</v>
      </c>
      <c r="BB23" s="210">
        <v>116</v>
      </c>
      <c r="BC23" s="210">
        <v>60</v>
      </c>
      <c r="BD23" s="199">
        <f t="shared" si="22"/>
        <v>51.724137931034484</v>
      </c>
      <c r="BE23" s="197">
        <f t="shared" si="23"/>
        <v>-56</v>
      </c>
      <c r="BF23" s="210">
        <v>116</v>
      </c>
      <c r="BG23" s="210">
        <v>60</v>
      </c>
      <c r="BH23" s="198">
        <f t="shared" si="24"/>
        <v>51.724137931034484</v>
      </c>
      <c r="BI23" s="197">
        <f t="shared" si="25"/>
        <v>-56</v>
      </c>
      <c r="BJ23" s="210">
        <v>637</v>
      </c>
      <c r="BK23" s="210">
        <v>433</v>
      </c>
      <c r="BL23" s="199">
        <f t="shared" si="26"/>
        <v>67.97488226059654</v>
      </c>
      <c r="BM23" s="197">
        <f t="shared" si="27"/>
        <v>-204</v>
      </c>
      <c r="BN23" s="215">
        <v>1410</v>
      </c>
      <c r="BO23" s="210">
        <v>1877.948717948718</v>
      </c>
      <c r="BP23" s="197">
        <f t="shared" si="51"/>
        <v>467.948717948718</v>
      </c>
      <c r="BQ23" s="210">
        <v>108</v>
      </c>
      <c r="BR23" s="210">
        <v>98</v>
      </c>
      <c r="BS23" s="201">
        <f t="shared" si="28"/>
        <v>-10</v>
      </c>
      <c r="BT23" s="223">
        <v>146</v>
      </c>
      <c r="BU23" s="212">
        <v>143</v>
      </c>
      <c r="BV23" s="200">
        <f t="shared" si="29"/>
        <v>-3</v>
      </c>
      <c r="BW23" s="223">
        <v>141</v>
      </c>
      <c r="BX23" s="212">
        <v>140</v>
      </c>
      <c r="BY23" s="200">
        <f t="shared" si="30"/>
        <v>-1</v>
      </c>
      <c r="BZ23" s="213">
        <v>8.9</v>
      </c>
      <c r="CA23" s="213">
        <f>'[10]Лист2'!N36</f>
        <v>11.5</v>
      </c>
      <c r="CB23" s="199">
        <f t="shared" si="31"/>
        <v>2.5999999999999996</v>
      </c>
      <c r="CC23" s="217">
        <f t="shared" si="32"/>
        <v>34.3</v>
      </c>
      <c r="CD23" s="217">
        <f t="shared" si="32"/>
        <v>33.9</v>
      </c>
      <c r="CE23" s="204">
        <f t="shared" si="52"/>
        <v>-0.3999999999999986</v>
      </c>
      <c r="CF23" s="205">
        <f t="shared" si="33"/>
        <v>274</v>
      </c>
      <c r="CG23" s="206">
        <f t="shared" si="34"/>
        <v>195</v>
      </c>
      <c r="CH23" s="207">
        <f t="shared" si="53"/>
        <v>189</v>
      </c>
      <c r="CI23" s="207">
        <f t="shared" si="53"/>
        <v>185</v>
      </c>
      <c r="CJ23" s="218">
        <v>88</v>
      </c>
      <c r="CK23" s="218">
        <v>95</v>
      </c>
      <c r="CL23" s="204">
        <f t="shared" si="54"/>
        <v>108</v>
      </c>
      <c r="CM23" s="208">
        <f t="shared" si="35"/>
        <v>7</v>
      </c>
      <c r="CN23" s="219">
        <v>329</v>
      </c>
      <c r="CO23" s="210">
        <v>404</v>
      </c>
      <c r="CP23" s="199">
        <f t="shared" si="36"/>
        <v>122.8</v>
      </c>
      <c r="CQ23" s="197">
        <f t="shared" si="37"/>
        <v>75</v>
      </c>
      <c r="CR23" s="219">
        <v>329</v>
      </c>
      <c r="CS23" s="210">
        <v>402</v>
      </c>
      <c r="CT23" s="199">
        <f t="shared" si="38"/>
        <v>122.2</v>
      </c>
      <c r="CU23" s="197">
        <f t="shared" si="39"/>
        <v>73</v>
      </c>
      <c r="CV23" s="199">
        <v>97</v>
      </c>
      <c r="CW23" s="199">
        <v>96.5</v>
      </c>
      <c r="CX23" s="199">
        <f t="shared" si="55"/>
        <v>-0.5</v>
      </c>
      <c r="CY23" s="210">
        <v>336</v>
      </c>
      <c r="CZ23" s="210">
        <v>195</v>
      </c>
      <c r="DA23" s="199">
        <f t="shared" si="40"/>
        <v>58.03571428571429</v>
      </c>
      <c r="DB23" s="197">
        <f t="shared" si="41"/>
        <v>-141</v>
      </c>
      <c r="DC23" s="210">
        <v>276</v>
      </c>
      <c r="DD23" s="210">
        <v>146</v>
      </c>
      <c r="DE23" s="199">
        <f t="shared" si="42"/>
        <v>52.89855072463768</v>
      </c>
      <c r="DF23" s="197">
        <f t="shared" si="43"/>
        <v>-130</v>
      </c>
      <c r="DG23" s="210">
        <v>10</v>
      </c>
      <c r="DH23" s="210">
        <v>12</v>
      </c>
      <c r="DI23" s="199">
        <f t="shared" si="44"/>
        <v>120</v>
      </c>
      <c r="DJ23" s="197">
        <f t="shared" si="45"/>
        <v>2</v>
      </c>
      <c r="DK23" s="251">
        <v>1</v>
      </c>
      <c r="DL23" s="251">
        <v>4</v>
      </c>
      <c r="DM23" s="199">
        <f t="shared" si="46"/>
        <v>400</v>
      </c>
      <c r="DN23" s="250">
        <f t="shared" si="56"/>
        <v>3</v>
      </c>
      <c r="DO23" s="210">
        <v>3505</v>
      </c>
      <c r="DP23" s="210">
        <v>3960.25</v>
      </c>
      <c r="DQ23" s="197">
        <f t="shared" si="58"/>
        <v>455.25</v>
      </c>
      <c r="DR23" s="221">
        <v>34</v>
      </c>
      <c r="DS23" s="221">
        <f t="shared" si="47"/>
        <v>16.25</v>
      </c>
      <c r="DT23" s="200">
        <f t="shared" si="48"/>
        <v>-17.75</v>
      </c>
    </row>
    <row r="24" spans="1:104" s="12" customFormat="1" ht="21.75" customHeight="1">
      <c r="A24" s="233"/>
      <c r="B24" s="176"/>
      <c r="C24" s="177"/>
      <c r="D24" s="178"/>
      <c r="E24" s="179"/>
      <c r="F24" s="176"/>
      <c r="G24" s="176"/>
      <c r="H24" s="178"/>
      <c r="I24" s="179"/>
      <c r="J24" s="176"/>
      <c r="K24" s="176"/>
      <c r="L24" s="178"/>
      <c r="M24" s="179"/>
      <c r="N24" s="176"/>
      <c r="O24" s="176"/>
      <c r="P24" s="178"/>
      <c r="Q24" s="179"/>
      <c r="R24" s="178"/>
      <c r="S24" s="178"/>
      <c r="T24" s="178"/>
      <c r="U24" s="176"/>
      <c r="V24" s="176"/>
      <c r="W24" s="180"/>
      <c r="X24" s="179"/>
      <c r="Y24" s="176"/>
      <c r="Z24" s="176"/>
      <c r="AA24" s="180"/>
      <c r="AB24" s="181"/>
      <c r="AC24" s="182"/>
      <c r="AD24" s="176"/>
      <c r="AE24" s="180"/>
      <c r="AF24" s="181"/>
      <c r="AG24" s="183"/>
      <c r="AH24" s="183"/>
      <c r="AI24" s="180"/>
      <c r="AJ24" s="176"/>
      <c r="AK24" s="182"/>
      <c r="AL24" s="180"/>
      <c r="AM24" s="179"/>
      <c r="AN24" s="184"/>
      <c r="AO24" s="183"/>
      <c r="AP24" s="180"/>
      <c r="AQ24" s="181"/>
      <c r="AR24" s="181"/>
      <c r="AS24" s="180"/>
      <c r="AT24" s="181"/>
      <c r="AU24" s="182"/>
      <c r="AV24" s="182"/>
      <c r="AW24" s="180"/>
      <c r="AX24" s="181"/>
      <c r="AY24" s="183"/>
      <c r="AZ24" s="183"/>
      <c r="BA24" s="180"/>
      <c r="BB24" s="176"/>
      <c r="BC24" s="176"/>
      <c r="BD24" s="180"/>
      <c r="BE24" s="179"/>
      <c r="BF24" s="176"/>
      <c r="BG24" s="176"/>
      <c r="BH24" s="178"/>
      <c r="BI24" s="179"/>
      <c r="BJ24" s="176"/>
      <c r="BK24" s="176"/>
      <c r="BL24" s="180"/>
      <c r="BM24" s="179"/>
      <c r="BN24" s="185"/>
      <c r="BO24" s="176"/>
      <c r="BP24" s="179"/>
      <c r="BQ24" s="176"/>
      <c r="BR24" s="176"/>
      <c r="BS24" s="186"/>
      <c r="BT24" s="194"/>
      <c r="BU24" s="182"/>
      <c r="BV24" s="181"/>
      <c r="BW24" s="194"/>
      <c r="BX24" s="182"/>
      <c r="BY24" s="181"/>
      <c r="BZ24" s="183"/>
      <c r="CA24" s="183"/>
      <c r="CB24" s="180"/>
      <c r="CC24" s="188"/>
      <c r="CD24" s="188"/>
      <c r="CE24" s="189"/>
      <c r="CF24" s="190"/>
      <c r="CG24" s="190"/>
      <c r="CH24" s="190"/>
      <c r="CI24" s="190"/>
      <c r="CJ24" s="191"/>
      <c r="CK24" s="191"/>
      <c r="CL24" s="189"/>
      <c r="CM24" s="192"/>
      <c r="CN24" s="193"/>
      <c r="CO24" s="176"/>
      <c r="CP24" s="180"/>
      <c r="CQ24" s="179"/>
      <c r="CR24" s="193"/>
      <c r="CS24" s="176"/>
      <c r="CT24" s="180"/>
      <c r="CU24" s="179"/>
      <c r="CV24" s="176"/>
      <c r="CW24" s="179"/>
      <c r="CX24" s="232"/>
      <c r="CY24" s="232"/>
      <c r="CZ24" s="181"/>
    </row>
    <row r="25" spans="1:99" s="15" customFormat="1" ht="21.75" customHeight="1">
      <c r="A25" s="175"/>
      <c r="B25" s="176"/>
      <c r="C25" s="177"/>
      <c r="D25" s="178"/>
      <c r="E25" s="179"/>
      <c r="F25" s="176"/>
      <c r="G25" s="176"/>
      <c r="H25" s="178"/>
      <c r="I25" s="179"/>
      <c r="J25" s="176"/>
      <c r="K25" s="176"/>
      <c r="L25" s="178"/>
      <c r="M25" s="179"/>
      <c r="N25" s="176"/>
      <c r="O25" s="176"/>
      <c r="P25" s="178"/>
      <c r="Q25" s="179"/>
      <c r="R25" s="178"/>
      <c r="S25" s="178"/>
      <c r="T25" s="178"/>
      <c r="U25" s="176"/>
      <c r="V25" s="176"/>
      <c r="W25" s="180"/>
      <c r="X25" s="179"/>
      <c r="Y25" s="176"/>
      <c r="Z25" s="176"/>
      <c r="AA25" s="180"/>
      <c r="AB25" s="181"/>
      <c r="AC25" s="182"/>
      <c r="AD25" s="176"/>
      <c r="AE25" s="180"/>
      <c r="AF25" s="181"/>
      <c r="AG25" s="183"/>
      <c r="AH25" s="183"/>
      <c r="AI25" s="180"/>
      <c r="AJ25" s="176"/>
      <c r="AK25" s="182"/>
      <c r="AL25" s="180"/>
      <c r="AM25" s="179"/>
      <c r="AN25" s="184"/>
      <c r="AO25" s="183"/>
      <c r="AP25" s="180"/>
      <c r="AQ25" s="181"/>
      <c r="AR25" s="181"/>
      <c r="AS25" s="180"/>
      <c r="AT25" s="181"/>
      <c r="AU25" s="182"/>
      <c r="AV25" s="182"/>
      <c r="AW25" s="180"/>
      <c r="AX25" s="181"/>
      <c r="AY25" s="183"/>
      <c r="AZ25" s="183"/>
      <c r="BA25" s="180"/>
      <c r="BB25" s="176"/>
      <c r="BC25" s="176"/>
      <c r="BD25" s="180"/>
      <c r="BE25" s="179"/>
      <c r="BF25" s="176"/>
      <c r="BG25" s="176"/>
      <c r="BH25" s="178"/>
      <c r="BI25" s="179"/>
      <c r="BJ25" s="176"/>
      <c r="BK25" s="176"/>
      <c r="BL25" s="180"/>
      <c r="BM25" s="179"/>
      <c r="BN25" s="185"/>
      <c r="BO25" s="182"/>
      <c r="BP25" s="179"/>
      <c r="BQ25" s="176"/>
      <c r="BR25" s="176"/>
      <c r="BS25" s="186"/>
      <c r="BT25" s="187"/>
      <c r="BU25" s="182"/>
      <c r="BV25" s="181"/>
      <c r="BW25" s="187"/>
      <c r="BX25" s="182"/>
      <c r="BY25" s="181"/>
      <c r="BZ25" s="183"/>
      <c r="CA25" s="183"/>
      <c r="CB25" s="180"/>
      <c r="CC25" s="188"/>
      <c r="CD25" s="188"/>
      <c r="CE25" s="189"/>
      <c r="CF25" s="190"/>
      <c r="CG25" s="190"/>
      <c r="CH25" s="190"/>
      <c r="CI25" s="190"/>
      <c r="CJ25" s="191"/>
      <c r="CK25" s="191"/>
      <c r="CL25" s="189"/>
      <c r="CM25" s="192"/>
      <c r="CN25" s="193"/>
      <c r="CO25" s="176"/>
      <c r="CP25" s="180"/>
      <c r="CQ25" s="179"/>
      <c r="CR25" s="193"/>
      <c r="CS25" s="176"/>
      <c r="CT25" s="180"/>
      <c r="CU25" s="179"/>
    </row>
    <row r="26" spans="1:99" s="12" customFormat="1" ht="21.75" customHeight="1">
      <c r="A26" s="175"/>
      <c r="B26" s="176"/>
      <c r="C26" s="177"/>
      <c r="D26" s="178"/>
      <c r="E26" s="179"/>
      <c r="F26" s="176"/>
      <c r="G26" s="176"/>
      <c r="H26" s="178"/>
      <c r="I26" s="179"/>
      <c r="J26" s="176"/>
      <c r="K26" s="176"/>
      <c r="L26" s="178"/>
      <c r="M26" s="179"/>
      <c r="N26" s="176"/>
      <c r="O26" s="176"/>
      <c r="P26" s="178"/>
      <c r="Q26" s="179"/>
      <c r="R26" s="178"/>
      <c r="S26" s="178"/>
      <c r="T26" s="178"/>
      <c r="U26" s="176"/>
      <c r="V26" s="176"/>
      <c r="W26" s="180"/>
      <c r="X26" s="179"/>
      <c r="Y26" s="176"/>
      <c r="Z26" s="176"/>
      <c r="AA26" s="180"/>
      <c r="AB26" s="181"/>
      <c r="AC26" s="182"/>
      <c r="AD26" s="176"/>
      <c r="AE26" s="180"/>
      <c r="AF26" s="181"/>
      <c r="AG26" s="183"/>
      <c r="AH26" s="183"/>
      <c r="AI26" s="180"/>
      <c r="AJ26" s="176"/>
      <c r="AK26" s="182"/>
      <c r="AL26" s="180"/>
      <c r="AM26" s="179"/>
      <c r="AN26" s="184"/>
      <c r="AO26" s="183"/>
      <c r="AP26" s="180"/>
      <c r="AQ26" s="181"/>
      <c r="AR26" s="181"/>
      <c r="AS26" s="180"/>
      <c r="AT26" s="181"/>
      <c r="AU26" s="182"/>
      <c r="AV26" s="182"/>
      <c r="AW26" s="180"/>
      <c r="AX26" s="181"/>
      <c r="AY26" s="183"/>
      <c r="AZ26" s="183"/>
      <c r="BA26" s="180"/>
      <c r="BB26" s="176"/>
      <c r="BC26" s="176"/>
      <c r="BD26" s="180"/>
      <c r="BE26" s="179"/>
      <c r="BF26" s="176"/>
      <c r="BG26" s="176"/>
      <c r="BH26" s="178"/>
      <c r="BI26" s="179"/>
      <c r="BJ26" s="176"/>
      <c r="BK26" s="176"/>
      <c r="BL26" s="180"/>
      <c r="BM26" s="179"/>
      <c r="BN26" s="185"/>
      <c r="BO26" s="182"/>
      <c r="BP26" s="179"/>
      <c r="BQ26" s="176"/>
      <c r="BR26" s="176"/>
      <c r="BS26" s="186"/>
      <c r="BT26" s="194"/>
      <c r="BU26" s="182"/>
      <c r="BV26" s="181"/>
      <c r="BW26" s="194"/>
      <c r="BX26" s="182"/>
      <c r="BY26" s="181"/>
      <c r="BZ26" s="183"/>
      <c r="CA26" s="183"/>
      <c r="CB26" s="180"/>
      <c r="CC26" s="188"/>
      <c r="CD26" s="188"/>
      <c r="CE26" s="189"/>
      <c r="CF26" s="190"/>
      <c r="CG26" s="190"/>
      <c r="CH26" s="190"/>
      <c r="CI26" s="190"/>
      <c r="CJ26" s="191"/>
      <c r="CK26" s="191"/>
      <c r="CL26" s="189"/>
      <c r="CM26" s="192"/>
      <c r="CN26" s="193"/>
      <c r="CO26" s="176"/>
      <c r="CP26" s="180"/>
      <c r="CQ26" s="179"/>
      <c r="CR26" s="193"/>
      <c r="CS26" s="176"/>
      <c r="CT26" s="180"/>
      <c r="CU26" s="179"/>
    </row>
    <row r="27" spans="1:99" s="12" customFormat="1" ht="21.75" customHeight="1">
      <c r="A27" s="159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</row>
    <row r="28" spans="1:99" s="12" customFormat="1" ht="21.75" customHeight="1">
      <c r="A28" s="159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</row>
    <row r="29" spans="1:93" s="12" customFormat="1" ht="21.75" customHeight="1">
      <c r="A29" s="159"/>
      <c r="B29" s="116"/>
      <c r="C29" s="117"/>
      <c r="D29" s="108"/>
      <c r="E29" s="107"/>
      <c r="F29" s="116"/>
      <c r="G29" s="116"/>
      <c r="H29" s="108"/>
      <c r="I29" s="107"/>
      <c r="J29" s="116"/>
      <c r="K29" s="116"/>
      <c r="L29" s="108"/>
      <c r="M29" s="107"/>
      <c r="N29" s="118"/>
      <c r="O29" s="116"/>
      <c r="P29" s="109"/>
      <c r="Q29" s="110"/>
      <c r="R29" s="116"/>
      <c r="S29" s="118"/>
      <c r="T29" s="109"/>
      <c r="U29" s="107"/>
      <c r="V29" s="110"/>
      <c r="W29" s="110"/>
      <c r="X29" s="109"/>
      <c r="Y29" s="110"/>
      <c r="Z29" s="116"/>
      <c r="AA29" s="116"/>
      <c r="AB29" s="108"/>
      <c r="AC29" s="107"/>
      <c r="AD29" s="116"/>
      <c r="AE29" s="116"/>
      <c r="AF29" s="108"/>
      <c r="AG29" s="107"/>
      <c r="AH29" s="116"/>
      <c r="AI29" s="117"/>
      <c r="AJ29" s="108"/>
      <c r="AK29" s="107"/>
      <c r="AL29" s="116"/>
      <c r="AM29" s="116"/>
      <c r="AN29" s="108"/>
      <c r="AO29" s="107"/>
      <c r="AP29" s="116"/>
      <c r="AQ29" s="116"/>
      <c r="AR29" s="108"/>
      <c r="AS29" s="107"/>
      <c r="AT29" s="116"/>
      <c r="AU29" s="116"/>
      <c r="AV29" s="108"/>
      <c r="AW29" s="107"/>
      <c r="AX29" s="116"/>
      <c r="AY29" s="116"/>
      <c r="AZ29" s="109"/>
      <c r="BA29" s="107"/>
      <c r="BB29" s="111"/>
      <c r="BC29" s="111"/>
      <c r="BD29" s="111"/>
      <c r="BE29" s="111"/>
      <c r="BF29" s="119"/>
      <c r="BG29" s="119"/>
      <c r="BH29" s="113"/>
      <c r="BI29" s="112"/>
      <c r="BJ29" s="120"/>
      <c r="BK29" s="116"/>
      <c r="BL29" s="109"/>
      <c r="BM29" s="107"/>
      <c r="BN29" s="116"/>
      <c r="BO29" s="116"/>
      <c r="BP29" s="109"/>
      <c r="BQ29" s="107"/>
      <c r="BR29" s="116"/>
      <c r="BS29" s="116"/>
      <c r="BT29" s="109"/>
      <c r="BU29" s="107"/>
      <c r="BV29" s="121"/>
      <c r="BW29" s="116"/>
      <c r="BX29" s="107"/>
      <c r="BY29" s="116"/>
      <c r="BZ29" s="116"/>
      <c r="CA29" s="109"/>
      <c r="CB29" s="107"/>
      <c r="CC29" s="116"/>
      <c r="CD29" s="116"/>
      <c r="CE29" s="116"/>
      <c r="CF29" s="107"/>
      <c r="CG29" s="114"/>
      <c r="CH29" s="114"/>
      <c r="CI29" s="110"/>
      <c r="CJ29" s="14"/>
      <c r="CK29" s="14"/>
      <c r="CL29" s="14"/>
      <c r="CM29" s="14"/>
      <c r="CN29" s="11"/>
      <c r="CO29" s="11"/>
    </row>
    <row r="30" spans="1:93" s="12" customFormat="1" ht="21.75" customHeight="1">
      <c r="A30" s="159"/>
      <c r="B30" s="116"/>
      <c r="C30" s="117"/>
      <c r="D30" s="108"/>
      <c r="E30" s="107"/>
      <c r="F30" s="116"/>
      <c r="G30" s="116"/>
      <c r="H30" s="108"/>
      <c r="I30" s="107"/>
      <c r="J30" s="116"/>
      <c r="K30" s="116"/>
      <c r="L30" s="108"/>
      <c r="M30" s="107"/>
      <c r="N30" s="118"/>
      <c r="O30" s="116"/>
      <c r="P30" s="109"/>
      <c r="Q30" s="110"/>
      <c r="R30" s="116"/>
      <c r="S30" s="118"/>
      <c r="T30" s="109"/>
      <c r="U30" s="107"/>
      <c r="V30" s="110"/>
      <c r="W30" s="110"/>
      <c r="X30" s="109"/>
      <c r="Y30" s="110"/>
      <c r="Z30" s="116"/>
      <c r="AA30" s="116"/>
      <c r="AB30" s="108"/>
      <c r="AC30" s="107"/>
      <c r="AD30" s="116"/>
      <c r="AE30" s="116"/>
      <c r="AF30" s="108"/>
      <c r="AG30" s="107"/>
      <c r="AH30" s="116"/>
      <c r="AI30" s="117"/>
      <c r="AJ30" s="108"/>
      <c r="AK30" s="107"/>
      <c r="AL30" s="116"/>
      <c r="AM30" s="116"/>
      <c r="AN30" s="108"/>
      <c r="AO30" s="107"/>
      <c r="AP30" s="116"/>
      <c r="AQ30" s="116"/>
      <c r="AR30" s="108"/>
      <c r="AS30" s="107"/>
      <c r="AT30" s="116"/>
      <c r="AU30" s="116"/>
      <c r="AV30" s="108"/>
      <c r="AW30" s="107"/>
      <c r="AX30" s="116"/>
      <c r="AY30" s="116"/>
      <c r="AZ30" s="109"/>
      <c r="BA30" s="107"/>
      <c r="BB30" s="111"/>
      <c r="BC30" s="111"/>
      <c r="BD30" s="111"/>
      <c r="BE30" s="111"/>
      <c r="BF30" s="119"/>
      <c r="BG30" s="119"/>
      <c r="BH30" s="113"/>
      <c r="BI30" s="112"/>
      <c r="BJ30" s="120"/>
      <c r="BK30" s="116"/>
      <c r="BL30" s="109"/>
      <c r="BM30" s="107"/>
      <c r="BN30" s="116"/>
      <c r="BO30" s="116"/>
      <c r="BP30" s="109"/>
      <c r="BQ30" s="107"/>
      <c r="BR30" s="116"/>
      <c r="BS30" s="116"/>
      <c r="BT30" s="109"/>
      <c r="BU30" s="107"/>
      <c r="BV30" s="121"/>
      <c r="BW30" s="116"/>
      <c r="BX30" s="107"/>
      <c r="BY30" s="116"/>
      <c r="BZ30" s="116"/>
      <c r="CA30" s="109"/>
      <c r="CB30" s="107"/>
      <c r="CC30" s="116"/>
      <c r="CD30" s="116"/>
      <c r="CE30" s="116"/>
      <c r="CF30" s="107"/>
      <c r="CG30" s="114"/>
      <c r="CH30" s="114"/>
      <c r="CI30" s="110"/>
      <c r="CJ30" s="14"/>
      <c r="CK30" s="14"/>
      <c r="CL30" s="14"/>
      <c r="CM30" s="14"/>
      <c r="CN30" s="11"/>
      <c r="CO30" s="11"/>
    </row>
    <row r="31" spans="1:93" s="12" customFormat="1" ht="21.75" customHeight="1">
      <c r="A31" s="159"/>
      <c r="B31" s="116"/>
      <c r="C31" s="117"/>
      <c r="D31" s="108"/>
      <c r="E31" s="107"/>
      <c r="F31" s="116"/>
      <c r="G31" s="116"/>
      <c r="H31" s="108"/>
      <c r="I31" s="107"/>
      <c r="J31" s="116"/>
      <c r="K31" s="116"/>
      <c r="L31" s="108"/>
      <c r="M31" s="107"/>
      <c r="N31" s="118"/>
      <c r="O31" s="116"/>
      <c r="P31" s="109"/>
      <c r="Q31" s="110"/>
      <c r="R31" s="116"/>
      <c r="S31" s="118"/>
      <c r="T31" s="109"/>
      <c r="U31" s="107"/>
      <c r="V31" s="110"/>
      <c r="W31" s="110"/>
      <c r="X31" s="109"/>
      <c r="Y31" s="110"/>
      <c r="Z31" s="116"/>
      <c r="AA31" s="116"/>
      <c r="AB31" s="108"/>
      <c r="AC31" s="107"/>
      <c r="AD31" s="116"/>
      <c r="AE31" s="116"/>
      <c r="AF31" s="108"/>
      <c r="AG31" s="107"/>
      <c r="AH31" s="116"/>
      <c r="AI31" s="117"/>
      <c r="AJ31" s="108"/>
      <c r="AK31" s="107"/>
      <c r="AL31" s="116"/>
      <c r="AM31" s="116"/>
      <c r="AN31" s="108"/>
      <c r="AO31" s="107"/>
      <c r="AP31" s="116"/>
      <c r="AQ31" s="116"/>
      <c r="AR31" s="122"/>
      <c r="AS31" s="107"/>
      <c r="AT31" s="116"/>
      <c r="AU31" s="116"/>
      <c r="AV31" s="108"/>
      <c r="AW31" s="107"/>
      <c r="AX31" s="116"/>
      <c r="AY31" s="116"/>
      <c r="AZ31" s="109"/>
      <c r="BA31" s="107"/>
      <c r="BB31" s="111"/>
      <c r="BC31" s="111"/>
      <c r="BD31" s="111"/>
      <c r="BE31" s="111"/>
      <c r="BF31" s="119"/>
      <c r="BG31" s="119"/>
      <c r="BH31" s="113"/>
      <c r="BI31" s="112"/>
      <c r="BJ31" s="120"/>
      <c r="BK31" s="116"/>
      <c r="BL31" s="109"/>
      <c r="BM31" s="107"/>
      <c r="BN31" s="116"/>
      <c r="BO31" s="116"/>
      <c r="BP31" s="109"/>
      <c r="BQ31" s="107"/>
      <c r="BR31" s="116"/>
      <c r="BS31" s="116"/>
      <c r="BT31" s="109"/>
      <c r="BU31" s="107"/>
      <c r="BV31" s="121"/>
      <c r="BW31" s="116"/>
      <c r="BX31" s="107"/>
      <c r="BY31" s="116"/>
      <c r="BZ31" s="116"/>
      <c r="CA31" s="109"/>
      <c r="CB31" s="107"/>
      <c r="CC31" s="116"/>
      <c r="CD31" s="116"/>
      <c r="CE31" s="116"/>
      <c r="CF31" s="107"/>
      <c r="CG31" s="114"/>
      <c r="CH31" s="114"/>
      <c r="CI31" s="110"/>
      <c r="CJ31" s="14"/>
      <c r="CK31" s="14"/>
      <c r="CL31" s="14"/>
      <c r="CM31" s="14"/>
      <c r="CN31" s="11"/>
      <c r="CO31" s="11"/>
    </row>
    <row r="32" spans="1:93" s="12" customFormat="1" ht="21.75" customHeight="1">
      <c r="A32" s="159"/>
      <c r="B32" s="116"/>
      <c r="C32" s="117"/>
      <c r="D32" s="108"/>
      <c r="E32" s="107"/>
      <c r="F32" s="116"/>
      <c r="G32" s="116"/>
      <c r="H32" s="108"/>
      <c r="I32" s="107"/>
      <c r="J32" s="116"/>
      <c r="K32" s="116"/>
      <c r="L32" s="108"/>
      <c r="M32" s="107"/>
      <c r="N32" s="118"/>
      <c r="O32" s="116"/>
      <c r="P32" s="109"/>
      <c r="Q32" s="110"/>
      <c r="R32" s="116"/>
      <c r="S32" s="118"/>
      <c r="T32" s="109"/>
      <c r="U32" s="107"/>
      <c r="V32" s="110"/>
      <c r="W32" s="110"/>
      <c r="X32" s="109"/>
      <c r="Y32" s="110"/>
      <c r="Z32" s="116"/>
      <c r="AA32" s="116"/>
      <c r="AB32" s="108"/>
      <c r="AC32" s="107"/>
      <c r="AD32" s="116"/>
      <c r="AE32" s="116"/>
      <c r="AF32" s="108"/>
      <c r="AG32" s="107"/>
      <c r="AH32" s="116"/>
      <c r="AI32" s="117"/>
      <c r="AJ32" s="108"/>
      <c r="AK32" s="107"/>
      <c r="AL32" s="116"/>
      <c r="AM32" s="116"/>
      <c r="AN32" s="108"/>
      <c r="AO32" s="107"/>
      <c r="AP32" s="116"/>
      <c r="AQ32" s="116"/>
      <c r="AR32" s="108"/>
      <c r="AS32" s="107"/>
      <c r="AT32" s="116"/>
      <c r="AU32" s="116"/>
      <c r="AV32" s="108"/>
      <c r="AW32" s="107"/>
      <c r="AX32" s="116"/>
      <c r="AY32" s="116"/>
      <c r="AZ32" s="109"/>
      <c r="BA32" s="107"/>
      <c r="BB32" s="111"/>
      <c r="BC32" s="111"/>
      <c r="BD32" s="111"/>
      <c r="BE32" s="111"/>
      <c r="BF32" s="119"/>
      <c r="BG32" s="119"/>
      <c r="BH32" s="113"/>
      <c r="BI32" s="112"/>
      <c r="BJ32" s="120"/>
      <c r="BK32" s="116"/>
      <c r="BL32" s="109"/>
      <c r="BM32" s="107"/>
      <c r="BN32" s="116"/>
      <c r="BO32" s="116"/>
      <c r="BP32" s="109"/>
      <c r="BQ32" s="107"/>
      <c r="BR32" s="116"/>
      <c r="BS32" s="116"/>
      <c r="BT32" s="109"/>
      <c r="BU32" s="107"/>
      <c r="BV32" s="121"/>
      <c r="BW32" s="116"/>
      <c r="BX32" s="107"/>
      <c r="BY32" s="116"/>
      <c r="BZ32" s="116"/>
      <c r="CA32" s="109"/>
      <c r="CB32" s="107"/>
      <c r="CC32" s="116"/>
      <c r="CD32" s="116"/>
      <c r="CE32" s="116"/>
      <c r="CF32" s="107"/>
      <c r="CG32" s="114"/>
      <c r="CH32" s="114"/>
      <c r="CI32" s="110"/>
      <c r="CJ32" s="14"/>
      <c r="CK32" s="14"/>
      <c r="CL32" s="14"/>
      <c r="CM32" s="14"/>
      <c r="CN32" s="11"/>
      <c r="CO32" s="11"/>
    </row>
    <row r="33" spans="1:93" s="12" customFormat="1" ht="21.75" customHeight="1">
      <c r="A33" s="159"/>
      <c r="B33" s="116"/>
      <c r="C33" s="117"/>
      <c r="D33" s="108"/>
      <c r="E33" s="107"/>
      <c r="F33" s="116"/>
      <c r="G33" s="116"/>
      <c r="H33" s="108"/>
      <c r="I33" s="107"/>
      <c r="J33" s="116"/>
      <c r="K33" s="116"/>
      <c r="L33" s="108"/>
      <c r="M33" s="107"/>
      <c r="N33" s="118"/>
      <c r="O33" s="116"/>
      <c r="P33" s="109"/>
      <c r="Q33" s="110"/>
      <c r="R33" s="116"/>
      <c r="S33" s="118"/>
      <c r="T33" s="109"/>
      <c r="U33" s="107"/>
      <c r="V33" s="110"/>
      <c r="W33" s="110"/>
      <c r="X33" s="109"/>
      <c r="Y33" s="110"/>
      <c r="Z33" s="116"/>
      <c r="AA33" s="116"/>
      <c r="AB33" s="108"/>
      <c r="AC33" s="107"/>
      <c r="AD33" s="116"/>
      <c r="AE33" s="116"/>
      <c r="AF33" s="108"/>
      <c r="AG33" s="107"/>
      <c r="AH33" s="116"/>
      <c r="AI33" s="117"/>
      <c r="AJ33" s="108"/>
      <c r="AK33" s="107"/>
      <c r="AL33" s="116"/>
      <c r="AM33" s="116"/>
      <c r="AN33" s="108"/>
      <c r="AO33" s="107"/>
      <c r="AP33" s="116"/>
      <c r="AQ33" s="116"/>
      <c r="AR33" s="108"/>
      <c r="AS33" s="107"/>
      <c r="AT33" s="116"/>
      <c r="AU33" s="116"/>
      <c r="AV33" s="108"/>
      <c r="AW33" s="107"/>
      <c r="AX33" s="116"/>
      <c r="AY33" s="116"/>
      <c r="AZ33" s="109"/>
      <c r="BA33" s="107"/>
      <c r="BB33" s="111"/>
      <c r="BC33" s="111"/>
      <c r="BD33" s="111"/>
      <c r="BE33" s="111"/>
      <c r="BF33" s="119"/>
      <c r="BG33" s="119"/>
      <c r="BH33" s="113"/>
      <c r="BI33" s="112"/>
      <c r="BJ33" s="120"/>
      <c r="BK33" s="116"/>
      <c r="BL33" s="109"/>
      <c r="BM33" s="107"/>
      <c r="BN33" s="116"/>
      <c r="BO33" s="116"/>
      <c r="BP33" s="109"/>
      <c r="BQ33" s="107"/>
      <c r="BR33" s="116"/>
      <c r="BS33" s="116"/>
      <c r="BT33" s="109"/>
      <c r="BU33" s="107"/>
      <c r="BV33" s="121"/>
      <c r="BW33" s="116"/>
      <c r="BX33" s="107"/>
      <c r="BY33" s="116"/>
      <c r="BZ33" s="116"/>
      <c r="CA33" s="109"/>
      <c r="CB33" s="107"/>
      <c r="CC33" s="116"/>
      <c r="CD33" s="116"/>
      <c r="CE33" s="116"/>
      <c r="CF33" s="107"/>
      <c r="CG33" s="114"/>
      <c r="CH33" s="114"/>
      <c r="CI33" s="110"/>
      <c r="CJ33" s="14"/>
      <c r="CK33" s="14"/>
      <c r="CL33" s="14"/>
      <c r="CM33" s="14"/>
      <c r="CN33" s="11"/>
      <c r="CO33" s="11"/>
    </row>
    <row r="34" spans="1:93" s="12" customFormat="1" ht="21.75" customHeight="1">
      <c r="A34" s="159"/>
      <c r="B34" s="116"/>
      <c r="C34" s="117"/>
      <c r="D34" s="108"/>
      <c r="E34" s="107"/>
      <c r="F34" s="116"/>
      <c r="G34" s="116"/>
      <c r="H34" s="108"/>
      <c r="I34" s="107"/>
      <c r="J34" s="116"/>
      <c r="K34" s="116"/>
      <c r="L34" s="108"/>
      <c r="M34" s="107"/>
      <c r="N34" s="118"/>
      <c r="O34" s="116"/>
      <c r="P34" s="109"/>
      <c r="Q34" s="110"/>
      <c r="R34" s="116"/>
      <c r="S34" s="118"/>
      <c r="T34" s="109"/>
      <c r="U34" s="107"/>
      <c r="V34" s="110"/>
      <c r="W34" s="110"/>
      <c r="X34" s="109"/>
      <c r="Y34" s="110"/>
      <c r="Z34" s="116"/>
      <c r="AA34" s="116"/>
      <c r="AB34" s="108"/>
      <c r="AC34" s="107"/>
      <c r="AD34" s="116"/>
      <c r="AE34" s="116"/>
      <c r="AF34" s="108"/>
      <c r="AG34" s="107"/>
      <c r="AH34" s="116"/>
      <c r="AI34" s="117"/>
      <c r="AJ34" s="108"/>
      <c r="AK34" s="107"/>
      <c r="AL34" s="116"/>
      <c r="AM34" s="116"/>
      <c r="AN34" s="108"/>
      <c r="AO34" s="107"/>
      <c r="AP34" s="116"/>
      <c r="AQ34" s="116"/>
      <c r="AR34" s="108"/>
      <c r="AS34" s="107"/>
      <c r="AT34" s="116"/>
      <c r="AU34" s="116"/>
      <c r="AV34" s="108"/>
      <c r="AW34" s="107"/>
      <c r="AX34" s="116"/>
      <c r="AY34" s="116"/>
      <c r="AZ34" s="109"/>
      <c r="BA34" s="107"/>
      <c r="BB34" s="111"/>
      <c r="BC34" s="111"/>
      <c r="BD34" s="111"/>
      <c r="BE34" s="111"/>
      <c r="BF34" s="119"/>
      <c r="BG34" s="119"/>
      <c r="BH34" s="113"/>
      <c r="BI34" s="112"/>
      <c r="BJ34" s="120"/>
      <c r="BK34" s="116"/>
      <c r="BL34" s="109"/>
      <c r="BM34" s="107"/>
      <c r="BN34" s="116"/>
      <c r="BO34" s="116"/>
      <c r="BP34" s="109"/>
      <c r="BQ34" s="107"/>
      <c r="BR34" s="116"/>
      <c r="BS34" s="116"/>
      <c r="BT34" s="109"/>
      <c r="BU34" s="107"/>
      <c r="BV34" s="121"/>
      <c r="BW34" s="116"/>
      <c r="BX34" s="107"/>
      <c r="BY34" s="116"/>
      <c r="BZ34" s="116"/>
      <c r="CA34" s="109"/>
      <c r="CB34" s="107"/>
      <c r="CC34" s="116"/>
      <c r="CD34" s="116"/>
      <c r="CE34" s="116"/>
      <c r="CF34" s="107"/>
      <c r="CG34" s="114"/>
      <c r="CH34" s="114"/>
      <c r="CI34" s="110"/>
      <c r="CJ34" s="14"/>
      <c r="CK34" s="14"/>
      <c r="CL34" s="14"/>
      <c r="CM34" s="14"/>
      <c r="CN34" s="11"/>
      <c r="CO34" s="11"/>
    </row>
    <row r="35" spans="1:93" s="12" customFormat="1" ht="21.75" customHeight="1">
      <c r="A35" s="115"/>
      <c r="B35" s="116"/>
      <c r="C35" s="117"/>
      <c r="D35" s="108"/>
      <c r="E35" s="107"/>
      <c r="F35" s="116"/>
      <c r="G35" s="116"/>
      <c r="H35" s="108"/>
      <c r="I35" s="107"/>
      <c r="J35" s="116"/>
      <c r="K35" s="116"/>
      <c r="L35" s="108"/>
      <c r="M35" s="107"/>
      <c r="N35" s="118"/>
      <c r="O35" s="116"/>
      <c r="P35" s="109"/>
      <c r="Q35" s="110"/>
      <c r="R35" s="116"/>
      <c r="S35" s="118"/>
      <c r="T35" s="109"/>
      <c r="U35" s="107"/>
      <c r="V35" s="110"/>
      <c r="W35" s="110"/>
      <c r="X35" s="109"/>
      <c r="Y35" s="110"/>
      <c r="Z35" s="116"/>
      <c r="AA35" s="116"/>
      <c r="AB35" s="108"/>
      <c r="AC35" s="107"/>
      <c r="AD35" s="116"/>
      <c r="AE35" s="116"/>
      <c r="AF35" s="108"/>
      <c r="AG35" s="107"/>
      <c r="AH35" s="116"/>
      <c r="AI35" s="117"/>
      <c r="AJ35" s="108"/>
      <c r="AK35" s="107"/>
      <c r="AL35" s="116"/>
      <c r="AM35" s="116"/>
      <c r="AN35" s="108"/>
      <c r="AO35" s="107"/>
      <c r="AP35" s="116"/>
      <c r="AQ35" s="116"/>
      <c r="AR35" s="108"/>
      <c r="AS35" s="107"/>
      <c r="AT35" s="116"/>
      <c r="AU35" s="116"/>
      <c r="AV35" s="108"/>
      <c r="AW35" s="107"/>
      <c r="AX35" s="116"/>
      <c r="AY35" s="116"/>
      <c r="AZ35" s="109"/>
      <c r="BA35" s="107"/>
      <c r="BB35" s="111"/>
      <c r="BC35" s="111"/>
      <c r="BD35" s="111"/>
      <c r="BE35" s="111"/>
      <c r="BF35" s="119"/>
      <c r="BG35" s="119"/>
      <c r="BH35" s="113"/>
      <c r="BI35" s="112"/>
      <c r="BJ35" s="120"/>
      <c r="BK35" s="116"/>
      <c r="BL35" s="109"/>
      <c r="BM35" s="107"/>
      <c r="BN35" s="116"/>
      <c r="BO35" s="116"/>
      <c r="BP35" s="109"/>
      <c r="BQ35" s="107"/>
      <c r="BR35" s="116"/>
      <c r="BS35" s="116"/>
      <c r="BT35" s="109"/>
      <c r="BU35" s="107"/>
      <c r="BV35" s="121"/>
      <c r="BW35" s="116"/>
      <c r="BX35" s="107"/>
      <c r="BY35" s="116"/>
      <c r="BZ35" s="116"/>
      <c r="CA35" s="109"/>
      <c r="CB35" s="107"/>
      <c r="CC35" s="116"/>
      <c r="CD35" s="116"/>
      <c r="CE35" s="116"/>
      <c r="CF35" s="107"/>
      <c r="CG35" s="114"/>
      <c r="CH35" s="114"/>
      <c r="CI35" s="110"/>
      <c r="CJ35" s="14"/>
      <c r="CK35" s="14"/>
      <c r="CL35" s="14"/>
      <c r="CM35" s="14"/>
      <c r="CN35" s="11"/>
      <c r="CO35" s="11"/>
    </row>
    <row r="36" spans="1:93" s="16" customFormat="1" ht="21.75" customHeight="1">
      <c r="A36" s="115"/>
      <c r="B36" s="116"/>
      <c r="C36" s="117"/>
      <c r="D36" s="108"/>
      <c r="E36" s="107"/>
      <c r="F36" s="116"/>
      <c r="G36" s="116"/>
      <c r="H36" s="108"/>
      <c r="I36" s="107"/>
      <c r="J36" s="116"/>
      <c r="K36" s="116"/>
      <c r="L36" s="108"/>
      <c r="M36" s="107"/>
      <c r="N36" s="118"/>
      <c r="O36" s="116"/>
      <c r="P36" s="109"/>
      <c r="Q36" s="110"/>
      <c r="R36" s="116"/>
      <c r="S36" s="118"/>
      <c r="T36" s="109"/>
      <c r="U36" s="107"/>
      <c r="V36" s="110"/>
      <c r="W36" s="110"/>
      <c r="X36" s="109"/>
      <c r="Y36" s="110"/>
      <c r="Z36" s="116"/>
      <c r="AA36" s="116"/>
      <c r="AB36" s="108"/>
      <c r="AC36" s="107"/>
      <c r="AD36" s="116"/>
      <c r="AE36" s="116"/>
      <c r="AF36" s="108"/>
      <c r="AG36" s="107"/>
      <c r="AH36" s="116"/>
      <c r="AI36" s="117"/>
      <c r="AJ36" s="108"/>
      <c r="AK36" s="107"/>
      <c r="AL36" s="116"/>
      <c r="AM36" s="116"/>
      <c r="AN36" s="108"/>
      <c r="AO36" s="107"/>
      <c r="AP36" s="116"/>
      <c r="AQ36" s="116"/>
      <c r="AR36" s="108"/>
      <c r="AS36" s="107"/>
      <c r="AT36" s="116"/>
      <c r="AU36" s="116"/>
      <c r="AV36" s="108"/>
      <c r="AW36" s="107"/>
      <c r="AX36" s="116"/>
      <c r="AY36" s="116"/>
      <c r="AZ36" s="109"/>
      <c r="BA36" s="107"/>
      <c r="BB36" s="111"/>
      <c r="BC36" s="111"/>
      <c r="BD36" s="111"/>
      <c r="BE36" s="111"/>
      <c r="BF36" s="119"/>
      <c r="BG36" s="119"/>
      <c r="BH36" s="113"/>
      <c r="BI36" s="112"/>
      <c r="BJ36" s="120"/>
      <c r="BK36" s="116"/>
      <c r="BL36" s="109"/>
      <c r="BM36" s="107"/>
      <c r="BN36" s="116"/>
      <c r="BO36" s="116"/>
      <c r="BP36" s="109"/>
      <c r="BQ36" s="107"/>
      <c r="BR36" s="116"/>
      <c r="BS36" s="116"/>
      <c r="BT36" s="109"/>
      <c r="BU36" s="107"/>
      <c r="BV36" s="121"/>
      <c r="BW36" s="116"/>
      <c r="BX36" s="107"/>
      <c r="BY36" s="116"/>
      <c r="BZ36" s="116"/>
      <c r="CA36" s="109"/>
      <c r="CB36" s="107"/>
      <c r="CC36" s="116"/>
      <c r="CD36" s="116"/>
      <c r="CE36" s="116"/>
      <c r="CF36" s="107"/>
      <c r="CG36" s="114"/>
      <c r="CH36" s="114"/>
      <c r="CI36" s="110"/>
      <c r="CJ36" s="14"/>
      <c r="CK36" s="14"/>
      <c r="CL36" s="14"/>
      <c r="CM36" s="14"/>
      <c r="CN36" s="11"/>
      <c r="CO36" s="11"/>
    </row>
    <row r="37" spans="1:93" s="12" customFormat="1" ht="21.75" customHeight="1">
      <c r="A37" s="123"/>
      <c r="B37" s="116"/>
      <c r="C37" s="117"/>
      <c r="D37" s="108"/>
      <c r="E37" s="107"/>
      <c r="F37" s="116"/>
      <c r="G37" s="116"/>
      <c r="H37" s="108"/>
      <c r="I37" s="107"/>
      <c r="J37" s="116"/>
      <c r="K37" s="116"/>
      <c r="L37" s="108"/>
      <c r="M37" s="107"/>
      <c r="N37" s="118"/>
      <c r="O37" s="116"/>
      <c r="P37" s="109"/>
      <c r="Q37" s="110"/>
      <c r="R37" s="116"/>
      <c r="S37" s="118"/>
      <c r="T37" s="109"/>
      <c r="U37" s="107"/>
      <c r="V37" s="110"/>
      <c r="W37" s="110"/>
      <c r="X37" s="109"/>
      <c r="Y37" s="110"/>
      <c r="Z37" s="116"/>
      <c r="AA37" s="116"/>
      <c r="AB37" s="108"/>
      <c r="AC37" s="107"/>
      <c r="AD37" s="116"/>
      <c r="AE37" s="116"/>
      <c r="AF37" s="108"/>
      <c r="AG37" s="107"/>
      <c r="AH37" s="116"/>
      <c r="AI37" s="117"/>
      <c r="AJ37" s="108"/>
      <c r="AK37" s="107"/>
      <c r="AL37" s="116"/>
      <c r="AM37" s="116"/>
      <c r="AN37" s="108"/>
      <c r="AO37" s="107"/>
      <c r="AP37" s="116"/>
      <c r="AQ37" s="116"/>
      <c r="AR37" s="108"/>
      <c r="AS37" s="107"/>
      <c r="AT37" s="116"/>
      <c r="AU37" s="116"/>
      <c r="AV37" s="108"/>
      <c r="AW37" s="107"/>
      <c r="AX37" s="116"/>
      <c r="AY37" s="116"/>
      <c r="AZ37" s="109"/>
      <c r="BA37" s="107"/>
      <c r="BB37" s="111"/>
      <c r="BC37" s="111"/>
      <c r="BD37" s="111"/>
      <c r="BE37" s="111"/>
      <c r="BF37" s="119"/>
      <c r="BG37" s="119"/>
      <c r="BH37" s="113"/>
      <c r="BI37" s="112"/>
      <c r="BJ37" s="120"/>
      <c r="BK37" s="116"/>
      <c r="BL37" s="109"/>
      <c r="BM37" s="107"/>
      <c r="BN37" s="116"/>
      <c r="BO37" s="116"/>
      <c r="BP37" s="109"/>
      <c r="BQ37" s="107"/>
      <c r="BR37" s="116"/>
      <c r="BS37" s="116"/>
      <c r="BT37" s="109"/>
      <c r="BU37" s="107"/>
      <c r="BV37" s="121"/>
      <c r="BW37" s="116"/>
      <c r="BX37" s="107"/>
      <c r="BY37" s="116"/>
      <c r="BZ37" s="116"/>
      <c r="CA37" s="109"/>
      <c r="CB37" s="107"/>
      <c r="CC37" s="116"/>
      <c r="CD37" s="116"/>
      <c r="CE37" s="116"/>
      <c r="CF37" s="107"/>
      <c r="CG37" s="114"/>
      <c r="CH37" s="114"/>
      <c r="CI37" s="110"/>
      <c r="CJ37" s="14"/>
      <c r="CK37" s="14"/>
      <c r="CL37" s="14"/>
      <c r="CM37" s="14"/>
      <c r="CN37" s="11"/>
      <c r="CO37" s="11"/>
    </row>
    <row r="38" spans="1:93" s="12" customFormat="1" ht="21.75" customHeight="1">
      <c r="A38" s="115"/>
      <c r="B38" s="116"/>
      <c r="C38" s="117"/>
      <c r="D38" s="108"/>
      <c r="E38" s="107"/>
      <c r="F38" s="116"/>
      <c r="G38" s="116"/>
      <c r="H38" s="108"/>
      <c r="I38" s="107"/>
      <c r="J38" s="116"/>
      <c r="K38" s="116"/>
      <c r="L38" s="108"/>
      <c r="M38" s="107"/>
      <c r="N38" s="118"/>
      <c r="O38" s="116"/>
      <c r="P38" s="109"/>
      <c r="Q38" s="110"/>
      <c r="R38" s="116"/>
      <c r="S38" s="118"/>
      <c r="T38" s="109"/>
      <c r="U38" s="107"/>
      <c r="V38" s="110"/>
      <c r="W38" s="110"/>
      <c r="X38" s="109"/>
      <c r="Y38" s="110"/>
      <c r="Z38" s="116"/>
      <c r="AA38" s="116"/>
      <c r="AB38" s="108"/>
      <c r="AC38" s="107"/>
      <c r="AD38" s="116"/>
      <c r="AE38" s="116"/>
      <c r="AF38" s="108"/>
      <c r="AG38" s="107"/>
      <c r="AH38" s="116"/>
      <c r="AI38" s="117"/>
      <c r="AJ38" s="108"/>
      <c r="AK38" s="107"/>
      <c r="AL38" s="116"/>
      <c r="AM38" s="116"/>
      <c r="AN38" s="108"/>
      <c r="AO38" s="107"/>
      <c r="AP38" s="116"/>
      <c r="AQ38" s="116"/>
      <c r="AR38" s="108"/>
      <c r="AS38" s="107"/>
      <c r="AT38" s="116"/>
      <c r="AU38" s="116"/>
      <c r="AV38" s="108"/>
      <c r="AW38" s="107"/>
      <c r="AX38" s="116"/>
      <c r="AY38" s="116"/>
      <c r="AZ38" s="109"/>
      <c r="BA38" s="107"/>
      <c r="BB38" s="111"/>
      <c r="BC38" s="111"/>
      <c r="BD38" s="111"/>
      <c r="BE38" s="111"/>
      <c r="BF38" s="119"/>
      <c r="BG38" s="119"/>
      <c r="BH38" s="113"/>
      <c r="BI38" s="112"/>
      <c r="BJ38" s="120"/>
      <c r="BK38" s="116"/>
      <c r="BL38" s="109"/>
      <c r="BM38" s="107"/>
      <c r="BN38" s="116"/>
      <c r="BO38" s="116"/>
      <c r="BP38" s="109"/>
      <c r="BQ38" s="107"/>
      <c r="BR38" s="116"/>
      <c r="BS38" s="116"/>
      <c r="BT38" s="109"/>
      <c r="BU38" s="107"/>
      <c r="BV38" s="121"/>
      <c r="BW38" s="116"/>
      <c r="BX38" s="107"/>
      <c r="BY38" s="116"/>
      <c r="BZ38" s="116"/>
      <c r="CA38" s="109"/>
      <c r="CB38" s="107"/>
      <c r="CC38" s="116"/>
      <c r="CD38" s="116"/>
      <c r="CE38" s="116"/>
      <c r="CF38" s="107"/>
      <c r="CG38" s="114"/>
      <c r="CH38" s="114"/>
      <c r="CI38" s="110"/>
      <c r="CJ38" s="14"/>
      <c r="CK38" s="14"/>
      <c r="CL38" s="14"/>
      <c r="CM38" s="14"/>
      <c r="CN38" s="11"/>
      <c r="CO38" s="11"/>
    </row>
    <row r="39" spans="1:93" s="12" customFormat="1" ht="21.75" customHeight="1">
      <c r="A39" s="115"/>
      <c r="B39" s="116"/>
      <c r="C39" s="117"/>
      <c r="D39" s="108"/>
      <c r="E39" s="107"/>
      <c r="F39" s="116"/>
      <c r="G39" s="116"/>
      <c r="H39" s="108"/>
      <c r="I39" s="107"/>
      <c r="J39" s="116"/>
      <c r="K39" s="116"/>
      <c r="L39" s="108"/>
      <c r="M39" s="107"/>
      <c r="N39" s="118"/>
      <c r="O39" s="116"/>
      <c r="P39" s="109"/>
      <c r="Q39" s="110"/>
      <c r="R39" s="116"/>
      <c r="S39" s="118"/>
      <c r="T39" s="109"/>
      <c r="U39" s="107"/>
      <c r="V39" s="110"/>
      <c r="W39" s="110"/>
      <c r="X39" s="109"/>
      <c r="Y39" s="110"/>
      <c r="Z39" s="116"/>
      <c r="AA39" s="116"/>
      <c r="AB39" s="108"/>
      <c r="AC39" s="107"/>
      <c r="AD39" s="116"/>
      <c r="AE39" s="116"/>
      <c r="AF39" s="108"/>
      <c r="AG39" s="107"/>
      <c r="AH39" s="116"/>
      <c r="AI39" s="117"/>
      <c r="AJ39" s="108"/>
      <c r="AK39" s="107"/>
      <c r="AL39" s="116"/>
      <c r="AM39" s="116"/>
      <c r="AN39" s="108"/>
      <c r="AO39" s="107"/>
      <c r="AP39" s="116"/>
      <c r="AQ39" s="116"/>
      <c r="AR39" s="108"/>
      <c r="AS39" s="107"/>
      <c r="AT39" s="116"/>
      <c r="AU39" s="116"/>
      <c r="AV39" s="108"/>
      <c r="AW39" s="107"/>
      <c r="AX39" s="116"/>
      <c r="AY39" s="116"/>
      <c r="AZ39" s="109"/>
      <c r="BA39" s="107"/>
      <c r="BB39" s="111"/>
      <c r="BC39" s="111"/>
      <c r="BD39" s="111"/>
      <c r="BE39" s="111"/>
      <c r="BF39" s="119"/>
      <c r="BG39" s="119"/>
      <c r="BH39" s="113"/>
      <c r="BI39" s="112"/>
      <c r="BJ39" s="120"/>
      <c r="BK39" s="116"/>
      <c r="BL39" s="109"/>
      <c r="BM39" s="107"/>
      <c r="BN39" s="116"/>
      <c r="BO39" s="116"/>
      <c r="BP39" s="109"/>
      <c r="BQ39" s="107"/>
      <c r="BR39" s="116"/>
      <c r="BS39" s="116"/>
      <c r="BT39" s="109"/>
      <c r="BU39" s="107"/>
      <c r="BV39" s="121"/>
      <c r="BW39" s="116"/>
      <c r="BX39" s="107"/>
      <c r="BY39" s="116"/>
      <c r="BZ39" s="116"/>
      <c r="CA39" s="109"/>
      <c r="CB39" s="107"/>
      <c r="CC39" s="116"/>
      <c r="CD39" s="116"/>
      <c r="CE39" s="116"/>
      <c r="CF39" s="107"/>
      <c r="CG39" s="114"/>
      <c r="CH39" s="114"/>
      <c r="CI39" s="110"/>
      <c r="CJ39" s="14"/>
      <c r="CK39" s="14"/>
      <c r="CL39" s="14"/>
      <c r="CM39" s="14"/>
      <c r="CN39" s="11"/>
      <c r="CO39" s="11"/>
    </row>
    <row r="40" spans="5:90" s="17" customFormat="1" ht="15.75"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BJ40" s="19"/>
      <c r="BK40" s="19"/>
      <c r="BL40" s="19"/>
      <c r="BM40" s="20"/>
      <c r="BU40" s="21"/>
      <c r="BV40" s="21"/>
      <c r="BW40" s="21"/>
      <c r="CK40" s="14"/>
      <c r="CL40" s="14"/>
    </row>
    <row r="41" spans="5:75" s="17" customFormat="1" ht="12.75"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BJ41" s="19"/>
      <c r="BK41" s="19"/>
      <c r="BL41" s="19"/>
      <c r="BM41" s="20"/>
      <c r="BU41" s="21"/>
      <c r="BV41" s="21"/>
      <c r="BW41" s="21"/>
    </row>
    <row r="42" spans="5:75" s="17" customFormat="1" ht="12.75"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BJ42" s="19"/>
      <c r="BK42" s="19"/>
      <c r="BL42" s="19"/>
      <c r="BM42" s="20"/>
      <c r="BU42" s="21"/>
      <c r="BV42" s="21"/>
      <c r="BW42" s="21"/>
    </row>
    <row r="43" spans="5:75" s="17" customFormat="1" ht="12.75"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BM43" s="21"/>
      <c r="BU43" s="21"/>
      <c r="BV43" s="21"/>
      <c r="BW43" s="21"/>
    </row>
    <row r="44" spans="5:75" s="17" customFormat="1" ht="12.75"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BU44" s="21"/>
      <c r="BV44" s="21"/>
      <c r="BW44" s="21"/>
    </row>
    <row r="45" spans="5:17" s="17" customFormat="1" ht="12.75"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5:17" s="17" customFormat="1" ht="12.75"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5:17" s="17" customFormat="1" ht="12.75"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="17" customFormat="1" ht="12.75"/>
    <row r="49" s="17" customFormat="1" ht="12.75"/>
    <row r="50" s="17" customFormat="1" ht="12.75"/>
    <row r="51" s="17" customFormat="1" ht="12.75"/>
    <row r="52" s="17" customFormat="1" ht="12.75"/>
    <row r="53" s="17" customFormat="1" ht="12.75"/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</sheetData>
  <sheetProtection/>
  <mergeCells count="136">
    <mergeCell ref="DP7:DP8"/>
    <mergeCell ref="DQ7:DQ8"/>
    <mergeCell ref="DR7:DR8"/>
    <mergeCell ref="DS7:DS8"/>
    <mergeCell ref="DT7:DT8"/>
    <mergeCell ref="DH7:DH8"/>
    <mergeCell ref="DI7:DJ7"/>
    <mergeCell ref="DK7:DK8"/>
    <mergeCell ref="DL7:DL8"/>
    <mergeCell ref="DM7:DN7"/>
    <mergeCell ref="DO7:DO8"/>
    <mergeCell ref="CZ7:CZ8"/>
    <mergeCell ref="DA7:DB7"/>
    <mergeCell ref="DC7:DC8"/>
    <mergeCell ref="DD7:DD8"/>
    <mergeCell ref="DE7:DF7"/>
    <mergeCell ref="DG7:DG8"/>
    <mergeCell ref="CW7:CW8"/>
    <mergeCell ref="CN7:CO7"/>
    <mergeCell ref="CP7:CQ7"/>
    <mergeCell ref="CR7:CS7"/>
    <mergeCell ref="CT7:CU7"/>
    <mergeCell ref="CY7:CY8"/>
    <mergeCell ref="CD7:CD8"/>
    <mergeCell ref="CE7:CE8"/>
    <mergeCell ref="CJ7:CJ8"/>
    <mergeCell ref="CK7:CK8"/>
    <mergeCell ref="CL7:CM7"/>
    <mergeCell ref="CV7:CV8"/>
    <mergeCell ref="BX7:BX8"/>
    <mergeCell ref="BY7:BY8"/>
    <mergeCell ref="BZ7:BZ8"/>
    <mergeCell ref="CA7:CA8"/>
    <mergeCell ref="CB7:CB8"/>
    <mergeCell ref="CC7:CC8"/>
    <mergeCell ref="BN7:BN8"/>
    <mergeCell ref="BO7:BO8"/>
    <mergeCell ref="BP7:BP8"/>
    <mergeCell ref="BQ7:BQ8"/>
    <mergeCell ref="BR7:BR8"/>
    <mergeCell ref="BW7:BW8"/>
    <mergeCell ref="BF7:BF8"/>
    <mergeCell ref="BG7:BG8"/>
    <mergeCell ref="BH7:BI7"/>
    <mergeCell ref="BJ7:BJ8"/>
    <mergeCell ref="BK7:BK8"/>
    <mergeCell ref="BL7:BM7"/>
    <mergeCell ref="AR7:AR8"/>
    <mergeCell ref="AS7:AT7"/>
    <mergeCell ref="AW7:AX7"/>
    <mergeCell ref="AY7:AY8"/>
    <mergeCell ref="AZ7:AZ8"/>
    <mergeCell ref="BA7:BA8"/>
    <mergeCell ref="AD7:AD8"/>
    <mergeCell ref="AE7:AF7"/>
    <mergeCell ref="AN7:AN8"/>
    <mergeCell ref="AO7:AO8"/>
    <mergeCell ref="AP7:AP8"/>
    <mergeCell ref="AQ7:AQ8"/>
    <mergeCell ref="V7:V8"/>
    <mergeCell ref="W7:X7"/>
    <mergeCell ref="Y7:Y8"/>
    <mergeCell ref="Z7:Z8"/>
    <mergeCell ref="AA7:AB7"/>
    <mergeCell ref="AC7:AC8"/>
    <mergeCell ref="L7:M7"/>
    <mergeCell ref="N7:N8"/>
    <mergeCell ref="R7:R8"/>
    <mergeCell ref="S7:S8"/>
    <mergeCell ref="T7:T8"/>
    <mergeCell ref="U7:U8"/>
    <mergeCell ref="DG4:DN5"/>
    <mergeCell ref="DO4:DQ6"/>
    <mergeCell ref="DR4:DT6"/>
    <mergeCell ref="Y5:AB6"/>
    <mergeCell ref="CH5:CI6"/>
    <mergeCell ref="DG6:DJ6"/>
    <mergeCell ref="DK6:DN6"/>
    <mergeCell ref="CN4:CU6"/>
    <mergeCell ref="CV4:CX6"/>
    <mergeCell ref="CY4:DB6"/>
    <mergeCell ref="DC4:DF6"/>
    <mergeCell ref="BQ4:BS6"/>
    <mergeCell ref="BT4:BV6"/>
    <mergeCell ref="BW4:BY6"/>
    <mergeCell ref="BZ4:CB6"/>
    <mergeCell ref="CC4:CE6"/>
    <mergeCell ref="CJ4:CM6"/>
    <mergeCell ref="AU4:AX6"/>
    <mergeCell ref="AY4:BA6"/>
    <mergeCell ref="BB4:BE6"/>
    <mergeCell ref="BF4:BI6"/>
    <mergeCell ref="BJ4:BM6"/>
    <mergeCell ref="BN4:BP6"/>
    <mergeCell ref="DK1:DT1"/>
    <mergeCell ref="A4:A8"/>
    <mergeCell ref="B4:E6"/>
    <mergeCell ref="F4:I6"/>
    <mergeCell ref="J4:M6"/>
    <mergeCell ref="N4:Q6"/>
    <mergeCell ref="R4:T6"/>
    <mergeCell ref="U4:X6"/>
    <mergeCell ref="Y4:AB4"/>
    <mergeCell ref="AC4:AF6"/>
    <mergeCell ref="B1:W1"/>
    <mergeCell ref="B2:W2"/>
    <mergeCell ref="AG4:AI6"/>
    <mergeCell ref="AJ4:AM6"/>
    <mergeCell ref="AN4:AP6"/>
    <mergeCell ref="AQ4:AT6"/>
    <mergeCell ref="B7:B8"/>
    <mergeCell ref="C7:C8"/>
    <mergeCell ref="D7:E7"/>
    <mergeCell ref="F7:F8"/>
    <mergeCell ref="O7:O8"/>
    <mergeCell ref="P7:Q7"/>
    <mergeCell ref="G7:G8"/>
    <mergeCell ref="H7:I7"/>
    <mergeCell ref="J7:J8"/>
    <mergeCell ref="K7:K8"/>
    <mergeCell ref="AG7:AG8"/>
    <mergeCell ref="AH7:AH8"/>
    <mergeCell ref="AI7:AI8"/>
    <mergeCell ref="AJ7:AJ8"/>
    <mergeCell ref="AK7:AK8"/>
    <mergeCell ref="AL7:AM7"/>
    <mergeCell ref="CX7:CX8"/>
    <mergeCell ref="AU7:AU8"/>
    <mergeCell ref="AV7:AV8"/>
    <mergeCell ref="BS7:BS8"/>
    <mergeCell ref="BT7:BT8"/>
    <mergeCell ref="BU7:BU8"/>
    <mergeCell ref="BV7:BV8"/>
    <mergeCell ref="BB7:BB8"/>
    <mergeCell ref="BC7:BC8"/>
    <mergeCell ref="BD7:BE7"/>
  </mergeCells>
  <printOptions verticalCentered="1"/>
  <pageMargins left="0.1968503937007874" right="0.1968503937007874" top="0.9448818897637796" bottom="0.1968503937007874" header="0.15748031496062992" footer="0"/>
  <pageSetup fitToHeight="2" horizontalDpi="600" verticalDpi="600" orientation="landscape" paperSize="9" scale="66" r:id="rId1"/>
  <colBreaks count="4" manualBreakCount="4">
    <brk id="24" max="22" man="1"/>
    <brk id="53" max="22" man="1"/>
    <brk id="77" max="22" man="1"/>
    <brk id="118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Чобанюк Алла К.</cp:lastModifiedBy>
  <cp:lastPrinted>2018-08-09T07:44:43Z</cp:lastPrinted>
  <dcterms:created xsi:type="dcterms:W3CDTF">2017-11-17T08:56:41Z</dcterms:created>
  <dcterms:modified xsi:type="dcterms:W3CDTF">2018-08-16T08:08:13Z</dcterms:modified>
  <cp:category/>
  <cp:version/>
  <cp:contentType/>
  <cp:contentStatus/>
</cp:coreProperties>
</file>