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7425" tabRatio="573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<sst xmlns="http://schemas.openxmlformats.org/spreadsheetml/2006/main" count="272" uniqueCount="169">
  <si>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</si>
  <si>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</si>
  <si>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</si>
  <si>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</si>
  <si>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</si>
  <si>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</si>
  <si>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</si>
  <si>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</si>
  <si>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</si>
  <si>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</si>
  <si>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</si>
  <si>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</si>
  <si>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</si>
  <si>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</si>
  <si>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</si>
  <si>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</si>
  <si>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</si>
  <si>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</si>
  <si>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</si>
  <si>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</si>
  <si>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</si>
  <si>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</si>
  <si>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</si>
  <si>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</si>
  <si>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</si>
  <si>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</si>
  <si>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</si>
  <si>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</si>
  <si>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</si>
  <si>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</si>
  <si>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</si>
  <si>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</si>
  <si>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</si>
  <si>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</si>
  <si>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</si>
  <si>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</si>
  <si>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</si>
  <si>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</si>
  <si>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</si>
  <si>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</si>
  <si>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</si>
  <si>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</si>
  <si>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</si>
  <si>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</si>
  <si>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</si>
  <si>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</si>
  <si>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</si>
  <si>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</si>
  <si>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</si>
  <si>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</si>
  <si>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</si>
  <si>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</si>
  <si>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</si>
  <si>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</si>
  <si>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</si>
  <si>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</si>
  <si>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</si>
  <si>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</si>
  <si>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</si>
  <si>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</si>
  <si>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</si>
  <si>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</si>
  <si>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</si>
  <si>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</si>
  <si>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</si>
  <si>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</si>
  <si>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</si>
  <si>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</si>
  <si>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</si>
  <si>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</si>
  <si>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</si>
  <si>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Надання послуг державною службою зайнятості</t>
  </si>
  <si>
    <t>Продовження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</si>
  <si>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</si>
  <si>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</si>
  <si>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</si>
  <si>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</si>
  <si>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</si>
  <si>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</si>
  <si>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</si>
  <si>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</si>
  <si>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</si>
  <si>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</si>
  <si>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</si>
  <si>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</si>
  <si>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</si>
  <si>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</si>
  <si>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</si>
  <si>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</si>
  <si>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2017р.</t>
  </si>
  <si>
    <t>2018 рік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</si>
  <si>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</si>
  <si>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</si>
  <si>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</si>
  <si>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</si>
  <si>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</si>
  <si>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</si>
  <si>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</si>
  <si>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</si>
  <si>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</si>
  <si>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</si>
  <si>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</si>
  <si>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</si>
  <si>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</si>
  <si>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</si>
  <si>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</si>
  <si>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</si>
  <si>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</si>
  <si>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</si>
  <si>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</si>
  <si>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</si>
  <si>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</si>
  <si>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</si>
  <si>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</si>
  <si>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</si>
  <si>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</si>
  <si>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</si>
  <si>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</si>
  <si>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</si>
  <si>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</si>
  <si>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</si>
  <si>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</si>
  <si>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</si>
  <si>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Питома вага довготривалого безробіття</t>
  </si>
  <si>
    <t>Працевлаштовано з компенсацією витрат роботодавцю єдиного внеску, особи</t>
  </si>
  <si>
    <t>Назва філій   ЧОЦЗ</t>
  </si>
  <si>
    <t>Рівень укомплектування вакансій,%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</si>
  <si>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</si>
  <si>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</si>
  <si>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</si>
  <si>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</si>
  <si>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</si>
  <si>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</si>
  <si>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</si>
  <si>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</si>
  <si>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</si>
  <si>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</si>
  <si>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</si>
  <si>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</si>
  <si>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</si>
  <si>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t>у 21 р.б.</t>
  </si>
  <si>
    <t>у 41 р.б.</t>
  </si>
  <si>
    <t>Середня тривалість безробіття, дні</t>
  </si>
  <si>
    <t>Кількість претендентів на 1 вакансію, осіб</t>
  </si>
  <si>
    <t>х</t>
  </si>
  <si>
    <t>Новоселицький</t>
  </si>
  <si>
    <t>м.Чернівці</t>
  </si>
  <si>
    <t>9 місяців 2018 року</t>
  </si>
  <si>
    <t>9 місяців 2017 року</t>
  </si>
  <si>
    <t>-1 особа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</si>
  <si>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</si>
  <si>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</si>
  <si>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рівень працевлаштування після закінчення профнавчання, %</t>
  </si>
  <si>
    <t>Чисельність безробітних, які проходили навчання в ЦПТО,                                                осіб</t>
  </si>
  <si>
    <t>рівень працевлаштування після закінчення навчання в ЦПТО, %</t>
  </si>
  <si>
    <r>
      <t xml:space="preserve">Середня тривалість пошуку роботи </t>
    </r>
    <r>
      <rPr>
        <b/>
        <i/>
        <sz val="9"/>
        <rFont val="Times New Roman"/>
        <family val="1"/>
      </rPr>
      <t>(без урахування  терміну проходження профнавчання)</t>
    </r>
    <r>
      <rPr>
        <sz val="9"/>
        <rFont val="Times New Roman"/>
        <family val="1"/>
      </rPr>
      <t>, дні</t>
    </r>
  </si>
  <si>
    <t>Кількість довготривалих безробітних</t>
  </si>
  <si>
    <t>Інформація щодо запланованого масового вивільнення працівників  за січень 2018-2019 р.р.</t>
  </si>
  <si>
    <t>2019 рік</t>
  </si>
  <si>
    <t>Інформація щодо запланованого масового вивільнення працівників                                                                                            за січень 2018-2019 р.р.</t>
  </si>
  <si>
    <t>Інформація щодо запланованого масового вивільнення працівників                                                                                             за січень 2018-2019 р.р.</t>
  </si>
  <si>
    <t>за січень 2018-2019 р.р.</t>
  </si>
  <si>
    <t>Середній розмір допомоги по безробіттю,                                      у січні, грн.</t>
  </si>
  <si>
    <t>Станом на 1 лютого 2019 року</t>
  </si>
  <si>
    <t xml:space="preserve"> -12,9 в.п.</t>
  </si>
  <si>
    <t>586 грн.</t>
  </si>
  <si>
    <t>893 грн.</t>
  </si>
  <si>
    <t>у січні  2018 - 2019 рр.</t>
  </si>
  <si>
    <t>у 6,5 р.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</si>
</sst>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8" fillId="35" borderId="0" applyNumberFormat="0" applyBorder="0" applyAlignment="0" applyProtection="0"/>
    <xf numFmtId="0" fontId="42" fillId="15" borderId="1" applyNumberFormat="0" applyAlignment="0" applyProtection="0"/>
    <xf numFmtId="0" fontId="46" fillId="32" borderId="2" applyNumberFormat="0" applyAlignment="0" applyProtection="0"/>
    <xf numFmtId="0" fontId="49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0" fillId="3" borderId="1" applyNumberFormat="0" applyAlignment="0" applyProtection="0"/>
    <xf numFmtId="0" fontId="50" fillId="0" borderId="6" applyNumberFormat="0" applyFill="0" applyAlignment="0" applyProtection="0"/>
    <xf numFmtId="0" fontId="47" fillId="16" borderId="0" applyNumberFormat="0" applyBorder="0" applyAlignment="0" applyProtection="0"/>
    <xf numFmtId="0" fontId="1" fillId="5" borderId="7" applyNumberFormat="0" applyFont="0" applyAlignment="0" applyProtection="0"/>
    <xf numFmtId="0" fontId="41" fillId="15" borderId="8" applyNumberFormat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9" applyNumberFormat="0" applyAlignment="0" applyProtection="0"/>
    <xf numFmtId="0" fontId="72" fillId="43" borderId="10" applyNumberFormat="0" applyAlignment="0" applyProtection="0"/>
    <xf numFmtId="0" fontId="73" fillId="43" borderId="9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8" fillId="0" borderId="14" applyNumberFormat="0" applyFill="0" applyAlignment="0" applyProtection="0"/>
    <xf numFmtId="0" fontId="79" fillId="44" borderId="15" applyNumberFormat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3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34" fillId="0" borderId="0">
      <alignment/>
      <protection/>
    </xf>
    <xf numFmtId="0" fontId="87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0" fillId="0" borderId="0" xfId="107" applyFont="1" applyFill="1">
      <alignment/>
      <protection/>
    </xf>
    <xf numFmtId="0" fontId="22" fillId="0" borderId="0" xfId="107" applyFont="1" applyFill="1" applyBorder="1" applyAlignment="1">
      <alignment horizontal="center"/>
      <protection/>
    </xf>
    <xf numFmtId="0" fontId="22" fillId="0" borderId="0" xfId="107" applyFont="1" applyFill="1">
      <alignment/>
      <protection/>
    </xf>
    <xf numFmtId="0" fontId="24" fillId="0" borderId="0" xfId="107" applyFont="1" applyFill="1" applyAlignment="1">
      <alignment vertical="center"/>
      <protection/>
    </xf>
    <xf numFmtId="1" fontId="25" fillId="0" borderId="0" xfId="107" applyNumberFormat="1" applyFont="1" applyFill="1">
      <alignment/>
      <protection/>
    </xf>
    <xf numFmtId="0" fontId="25" fillId="0" borderId="0" xfId="107" applyFont="1" applyFill="1">
      <alignment/>
      <protection/>
    </xf>
    <xf numFmtId="0" fontId="24" fillId="0" borderId="0" xfId="107" applyFont="1" applyFill="1" applyAlignment="1">
      <alignment vertical="center" wrapText="1"/>
      <protection/>
    </xf>
    <xf numFmtId="0" fontId="25" fillId="0" borderId="0" xfId="107" applyFont="1" applyFill="1" applyAlignment="1">
      <alignment vertical="center"/>
      <protection/>
    </xf>
    <xf numFmtId="0" fontId="25" fillId="0" borderId="0" xfId="107" applyFont="1" applyFill="1" applyAlignment="1">
      <alignment horizontal="center"/>
      <protection/>
    </xf>
    <xf numFmtId="0" fontId="25" fillId="0" borderId="0" xfId="107" applyFont="1" applyFill="1" applyAlignment="1">
      <alignment wrapText="1"/>
      <protection/>
    </xf>
    <xf numFmtId="0" fontId="22" fillId="0" borderId="0" xfId="107" applyFont="1" applyFill="1" applyAlignment="1">
      <alignment vertical="center"/>
      <protection/>
    </xf>
    <xf numFmtId="3" fontId="29" fillId="0" borderId="0" xfId="107" applyNumberFormat="1" applyFont="1" applyFill="1" applyAlignment="1">
      <alignment horizontal="center" vertical="center"/>
      <protection/>
    </xf>
    <xf numFmtId="3" fontId="25" fillId="0" borderId="0" xfId="107" applyNumberFormat="1" applyFont="1" applyFill="1">
      <alignment/>
      <protection/>
    </xf>
    <xf numFmtId="173" fontId="25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2" fillId="0" borderId="0" xfId="104" applyFont="1" applyAlignment="1">
      <alignment vertical="top"/>
      <protection/>
    </xf>
    <xf numFmtId="0" fontId="33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0" fillId="0" borderId="0" xfId="104" applyFont="1" applyFill="1" applyAlignment="1">
      <alignment horizontal="center" vertical="top" wrapText="1"/>
      <protection/>
    </xf>
    <xf numFmtId="0" fontId="33" fillId="0" borderId="0" xfId="104" applyFont="1" applyFill="1" applyAlignment="1">
      <alignment horizontal="right" vertical="center"/>
      <protection/>
    </xf>
    <xf numFmtId="0" fontId="31" fillId="0" borderId="0" xfId="104" applyFont="1" applyFill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8" fillId="0" borderId="0" xfId="104" applyFont="1" applyAlignment="1">
      <alignment horizontal="center" vertical="center"/>
      <protection/>
    </xf>
    <xf numFmtId="173" fontId="18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18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27" fillId="0" borderId="0" xfId="107" applyFont="1" applyFill="1" applyAlignment="1">
      <alignment horizontal="center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0" fillId="0" borderId="0" xfId="107" applyFont="1" applyFill="1" applyAlignment="1">
      <alignment vertical="center" wrapText="1"/>
      <protection/>
    </xf>
    <xf numFmtId="0" fontId="24" fillId="0" borderId="0" xfId="107" applyFont="1" applyFill="1" applyAlignment="1">
      <alignment horizontal="center" vertical="top" wrapText="1"/>
      <protection/>
    </xf>
    <xf numFmtId="0" fontId="19" fillId="0" borderId="18" xfId="107" applyFont="1" applyFill="1" applyBorder="1" applyAlignment="1">
      <alignment horizontal="center" vertical="center" wrapText="1"/>
      <protection/>
    </xf>
    <xf numFmtId="0" fontId="19" fillId="0" borderId="19" xfId="107" applyFont="1" applyFill="1" applyBorder="1" applyAlignment="1">
      <alignment horizontal="center" vertical="center" wrapText="1"/>
      <protection/>
    </xf>
    <xf numFmtId="14" fontId="23" fillId="0" borderId="19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18" fillId="0" borderId="18" xfId="97" applyNumberFormat="1" applyFont="1" applyBorder="1" applyAlignment="1">
      <alignment horizontal="center"/>
      <protection/>
    </xf>
    <xf numFmtId="0" fontId="23" fillId="0" borderId="20" xfId="107" applyFont="1" applyFill="1" applyBorder="1" applyAlignment="1">
      <alignment horizontal="left" wrapText="1"/>
      <protection/>
    </xf>
    <xf numFmtId="3" fontId="23" fillId="49" borderId="18" xfId="107" applyNumberFormat="1" applyFont="1" applyFill="1" applyBorder="1" applyAlignment="1">
      <alignment horizontal="center"/>
      <protection/>
    </xf>
    <xf numFmtId="3" fontId="89" fillId="49" borderId="18" xfId="107" applyNumberFormat="1" applyFont="1" applyFill="1" applyBorder="1" applyAlignment="1">
      <alignment horizontal="center"/>
      <protection/>
    </xf>
    <xf numFmtId="3" fontId="89" fillId="49" borderId="21" xfId="107" applyNumberFormat="1" applyFont="1" applyFill="1" applyBorder="1" applyAlignment="1">
      <alignment horizontal="center"/>
      <protection/>
    </xf>
    <xf numFmtId="172" fontId="23" fillId="0" borderId="19" xfId="107" applyNumberFormat="1" applyFont="1" applyFill="1" applyBorder="1" applyAlignment="1">
      <alignment horizontal="center" wrapText="1"/>
      <protection/>
    </xf>
    <xf numFmtId="0" fontId="28" fillId="0" borderId="20" xfId="107" applyFont="1" applyFill="1" applyBorder="1" applyAlignment="1">
      <alignment horizontal="left" wrapText="1"/>
      <protection/>
    </xf>
    <xf numFmtId="3" fontId="35" fillId="0" borderId="18" xfId="87" applyNumberFormat="1" applyFont="1" applyBorder="1" applyAlignment="1">
      <alignment horizontal="center" wrapText="1"/>
      <protection/>
    </xf>
    <xf numFmtId="3" fontId="90" fillId="49" borderId="21" xfId="107" applyNumberFormat="1" applyFont="1" applyFill="1" applyBorder="1" applyAlignment="1">
      <alignment horizontal="center"/>
      <protection/>
    </xf>
    <xf numFmtId="0" fontId="28" fillId="0" borderId="22" xfId="107" applyFont="1" applyFill="1" applyBorder="1" applyAlignment="1">
      <alignment horizontal="left" wrapText="1"/>
      <protection/>
    </xf>
    <xf numFmtId="3" fontId="35" fillId="0" borderId="23" xfId="87" applyNumberFormat="1" applyFont="1" applyBorder="1" applyAlignment="1">
      <alignment horizontal="center" wrapText="1"/>
      <protection/>
    </xf>
    <xf numFmtId="3" fontId="90" fillId="49" borderId="24" xfId="107" applyNumberFormat="1" applyFont="1" applyFill="1" applyBorder="1" applyAlignment="1">
      <alignment horizontal="center"/>
      <protection/>
    </xf>
    <xf numFmtId="3" fontId="23" fillId="0" borderId="18" xfId="107" applyNumberFormat="1" applyFont="1" applyFill="1" applyBorder="1" applyAlignment="1">
      <alignment horizontal="center"/>
      <protection/>
    </xf>
    <xf numFmtId="172" fontId="23" fillId="0" borderId="19" xfId="107" applyNumberFormat="1" applyFont="1" applyFill="1" applyBorder="1" applyAlignment="1">
      <alignment horizontal="center"/>
      <protection/>
    </xf>
    <xf numFmtId="0" fontId="18" fillId="0" borderId="20" xfId="102" applyFont="1" applyBorder="1" applyAlignment="1">
      <alignment wrapText="1"/>
      <protection/>
    </xf>
    <xf numFmtId="3" fontId="28" fillId="0" borderId="18" xfId="107" applyNumberFormat="1" applyFont="1" applyFill="1" applyBorder="1" applyAlignment="1">
      <alignment horizontal="center" wrapText="1"/>
      <protection/>
    </xf>
    <xf numFmtId="3" fontId="28" fillId="0" borderId="18" xfId="107" applyNumberFormat="1" applyFont="1" applyFill="1" applyBorder="1" applyAlignment="1">
      <alignment horizontal="center"/>
      <protection/>
    </xf>
    <xf numFmtId="0" fontId="18" fillId="0" borderId="22" xfId="102" applyFont="1" applyBorder="1" applyAlignment="1">
      <alignment wrapText="1"/>
      <protection/>
    </xf>
    <xf numFmtId="3" fontId="28" fillId="0" borderId="23" xfId="107" applyNumberFormat="1" applyFont="1" applyFill="1" applyBorder="1" applyAlignment="1">
      <alignment horizontal="center" wrapText="1"/>
      <protection/>
    </xf>
    <xf numFmtId="3" fontId="28" fillId="0" borderId="23" xfId="107" applyNumberFormat="1" applyFont="1" applyFill="1" applyBorder="1" applyAlignment="1">
      <alignment horizontal="center"/>
      <protection/>
    </xf>
    <xf numFmtId="0" fontId="23" fillId="0" borderId="20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25" xfId="99" applyFont="1" applyFill="1" applyBorder="1" applyAlignment="1">
      <alignment horizontal="left" wrapText="1"/>
      <protection/>
    </xf>
    <xf numFmtId="3" fontId="3" fillId="0" borderId="25" xfId="100" applyNumberFormat="1" applyFont="1" applyFill="1" applyBorder="1" applyAlignment="1">
      <alignment horizontal="center" wrapText="1"/>
      <protection/>
    </xf>
    <xf numFmtId="173" fontId="5" fillId="0" borderId="25" xfId="99" applyNumberFormat="1" applyFont="1" applyFill="1" applyBorder="1" applyAlignment="1">
      <alignment horizontal="center"/>
      <protection/>
    </xf>
    <xf numFmtId="3" fontId="5" fillId="0" borderId="25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91" fillId="0" borderId="18" xfId="88" applyFont="1" applyFill="1" applyBorder="1" applyAlignment="1">
      <alignment horizontal="left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6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7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8" xfId="106" applyFont="1" applyBorder="1" applyAlignment="1">
      <alignment wrapText="1"/>
      <protection/>
    </xf>
    <xf numFmtId="0" fontId="3" fillId="0" borderId="29" xfId="106" applyFont="1" applyBorder="1" applyAlignment="1">
      <alignment wrapText="1"/>
      <protection/>
    </xf>
    <xf numFmtId="0" fontId="5" fillId="0" borderId="28" xfId="106" applyFont="1" applyBorder="1" applyAlignment="1">
      <alignment wrapText="1"/>
      <protection/>
    </xf>
    <xf numFmtId="0" fontId="3" fillId="0" borderId="30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" fontId="31" fillId="0" borderId="0" xfId="101" applyNumberFormat="1" applyFont="1" applyFill="1" applyBorder="1" applyAlignment="1" applyProtection="1">
      <alignment horizontal="center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3" fontId="3" fillId="0" borderId="25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25" xfId="99" applyNumberFormat="1" applyFont="1" applyFill="1" applyBorder="1" applyAlignment="1">
      <alignment horizontal="center" wrapText="1"/>
      <protection/>
    </xf>
    <xf numFmtId="173" fontId="12" fillId="0" borderId="25" xfId="99" applyNumberFormat="1" applyFont="1" applyFill="1" applyBorder="1" applyAlignment="1">
      <alignment horizontal="center"/>
      <protection/>
    </xf>
    <xf numFmtId="3" fontId="12" fillId="0" borderId="25" xfId="99" applyNumberFormat="1" applyFont="1" applyFill="1" applyBorder="1" applyAlignment="1">
      <alignment horizontal="center"/>
      <protection/>
    </xf>
    <xf numFmtId="3" fontId="91" fillId="0" borderId="18" xfId="99" applyNumberFormat="1" applyFont="1" applyFill="1" applyBorder="1" applyAlignment="1">
      <alignment horizontal="center" wrapText="1"/>
      <protection/>
    </xf>
    <xf numFmtId="173" fontId="5" fillId="0" borderId="31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3" fontId="3" fillId="49" borderId="25" xfId="100" applyNumberFormat="1" applyFont="1" applyFill="1" applyBorder="1" applyAlignment="1">
      <alignment horizontal="center" wrapText="1"/>
      <protection/>
    </xf>
    <xf numFmtId="3" fontId="3" fillId="49" borderId="25" xfId="99" applyNumberFormat="1" applyFont="1" applyFill="1" applyBorder="1" applyAlignment="1">
      <alignment horizontal="center" wrapText="1"/>
      <protection/>
    </xf>
    <xf numFmtId="3" fontId="5" fillId="49" borderId="25" xfId="99" applyNumberFormat="1" applyFont="1" applyFill="1" applyBorder="1" applyAlignment="1">
      <alignment horizontal="center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0" xfId="101" applyNumberFormat="1" applyFont="1" applyFill="1" applyAlignment="1" applyProtection="1">
      <alignment/>
      <protection locked="0"/>
    </xf>
    <xf numFmtId="1" fontId="30" fillId="0" borderId="32" xfId="101" applyNumberFormat="1" applyFont="1" applyFill="1" applyBorder="1" applyAlignment="1" applyProtection="1">
      <alignment/>
      <protection locked="0"/>
    </xf>
    <xf numFmtId="0" fontId="92" fillId="0" borderId="18" xfId="0" applyFont="1" applyBorder="1" applyAlignment="1">
      <alignment/>
    </xf>
    <xf numFmtId="0" fontId="91" fillId="0" borderId="18" xfId="0" applyFont="1" applyBorder="1" applyAlignment="1">
      <alignment/>
    </xf>
    <xf numFmtId="173" fontId="91" fillId="0" borderId="18" xfId="0" applyNumberFormat="1" applyFont="1" applyBorder="1" applyAlignment="1">
      <alignment/>
    </xf>
    <xf numFmtId="1" fontId="30" fillId="0" borderId="0" xfId="101" applyNumberFormat="1" applyFont="1" applyFill="1" applyAlignment="1" applyProtection="1">
      <alignment/>
      <protection locked="0"/>
    </xf>
    <xf numFmtId="1" fontId="36" fillId="0" borderId="0" xfId="101" applyNumberFormat="1" applyFont="1" applyFill="1" applyAlignment="1" applyProtection="1">
      <alignment/>
      <protection locked="0"/>
    </xf>
    <xf numFmtId="1" fontId="31" fillId="0" borderId="0" xfId="101" applyNumberFormat="1" applyFont="1" applyFill="1" applyAlignment="1" applyProtection="1">
      <alignment/>
      <protection locked="0"/>
    </xf>
    <xf numFmtId="1" fontId="31" fillId="0" borderId="0" xfId="101" applyNumberFormat="1" applyFont="1" applyFill="1" applyAlignment="1" applyProtection="1">
      <alignment horizontal="center"/>
      <protection locked="0"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8" fillId="0" borderId="0" xfId="105" applyFont="1" applyFill="1" applyBorder="1" applyAlignment="1">
      <alignment horizontal="left"/>
      <protection/>
    </xf>
    <xf numFmtId="0" fontId="93" fillId="0" borderId="18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18" fillId="0" borderId="18" xfId="104" applyFont="1" applyBorder="1" applyAlignment="1">
      <alignment horizontal="center"/>
      <protection/>
    </xf>
    <xf numFmtId="1" fontId="31" fillId="0" borderId="32" xfId="101" applyNumberFormat="1" applyFont="1" applyFill="1" applyBorder="1" applyAlignment="1" applyProtection="1">
      <alignment/>
      <protection locked="0"/>
    </xf>
    <xf numFmtId="173" fontId="5" fillId="0" borderId="18" xfId="106" applyNumberFormat="1" applyFont="1" applyBorder="1" applyAlignment="1">
      <alignment horizontal="center"/>
      <protection/>
    </xf>
    <xf numFmtId="1" fontId="12" fillId="0" borderId="0" xfId="101" applyNumberFormat="1" applyFont="1" applyFill="1" applyBorder="1" applyAlignment="1" applyProtection="1">
      <alignment vertical="center" wrapText="1"/>
      <protection/>
    </xf>
    <xf numFmtId="1" fontId="6" fillId="0" borderId="0" xfId="101" applyNumberFormat="1" applyFont="1" applyFill="1" applyBorder="1" applyAlignment="1" applyProtection="1">
      <alignment horizontal="right"/>
      <protection locked="0"/>
    </xf>
    <xf numFmtId="1" fontId="11" fillId="0" borderId="0" xfId="101" applyNumberFormat="1" applyFont="1" applyFill="1" applyBorder="1" applyAlignment="1" applyProtection="1">
      <alignment/>
      <protection locked="0"/>
    </xf>
    <xf numFmtId="1" fontId="3" fillId="0" borderId="0" xfId="101" applyNumberFormat="1" applyFont="1" applyFill="1" applyBorder="1" applyAlignment="1" applyProtection="1">
      <alignment vertical="center" wrapText="1"/>
      <protection/>
    </xf>
    <xf numFmtId="1" fontId="14" fillId="0" borderId="0" xfId="101" applyNumberFormat="1" applyFont="1" applyFill="1" applyBorder="1" applyAlignment="1" applyProtection="1">
      <alignment vertical="center" wrapText="1"/>
      <protection/>
    </xf>
    <xf numFmtId="1" fontId="15" fillId="0" borderId="0" xfId="101" applyNumberFormat="1" applyFont="1" applyFill="1" applyBorder="1" applyAlignment="1" applyProtection="1">
      <alignment vertical="center" wrapText="1"/>
      <protection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4" fillId="0" borderId="0" xfId="101" applyNumberFormat="1" applyFont="1" applyFill="1" applyBorder="1" applyAlignment="1" applyProtection="1">
      <alignment horizontal="center" vertical="center" wrapText="1"/>
      <protection/>
    </xf>
    <xf numFmtId="1" fontId="6" fillId="0" borderId="0" xfId="101" applyNumberFormat="1" applyFont="1" applyFill="1" applyBorder="1" applyAlignment="1" applyProtection="1">
      <alignment horizontal="center"/>
      <protection/>
    </xf>
    <xf numFmtId="3" fontId="3" fillId="0" borderId="0" xfId="101" applyNumberFormat="1" applyFont="1" applyFill="1" applyBorder="1" applyAlignment="1" applyProtection="1">
      <alignment horizontal="center"/>
      <protection locked="0"/>
    </xf>
    <xf numFmtId="173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95" applyNumberFormat="1" applyFont="1" applyBorder="1" applyAlignment="1">
      <alignment horizontal="right" wrapText="1"/>
      <protection/>
    </xf>
    <xf numFmtId="1" fontId="3" fillId="0" borderId="0" xfId="103" applyNumberFormat="1" applyFont="1" applyFill="1" applyBorder="1" applyAlignment="1">
      <alignment horizontal="center" wrapText="1"/>
      <protection/>
    </xf>
    <xf numFmtId="3" fontId="12" fillId="0" borderId="0" xfId="101" applyNumberFormat="1" applyFont="1" applyFill="1" applyBorder="1" applyAlignment="1" applyProtection="1">
      <alignment horizontal="center"/>
      <protection locked="0"/>
    </xf>
    <xf numFmtId="3" fontId="91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95" applyNumberFormat="1" applyFont="1" applyBorder="1" applyAlignment="1">
      <alignment horizontal="right" wrapText="1"/>
      <protection/>
    </xf>
    <xf numFmtId="1" fontId="12" fillId="0" borderId="0" xfId="103" applyNumberFormat="1" applyFont="1" applyFill="1" applyBorder="1" applyAlignment="1">
      <alignment horizontal="center" wrapText="1"/>
      <protection/>
    </xf>
    <xf numFmtId="1" fontId="12" fillId="0" borderId="0" xfId="95" applyNumberFormat="1" applyFont="1" applyBorder="1" applyAlignment="1">
      <alignment horizontal="right"/>
      <protection/>
    </xf>
    <xf numFmtId="1" fontId="7" fillId="0" borderId="0" xfId="101" applyNumberFormat="1" applyFont="1" applyFill="1" applyProtection="1">
      <alignment/>
      <protection locked="0"/>
    </xf>
    <xf numFmtId="0" fontId="82" fillId="0" borderId="0" xfId="96">
      <alignment/>
      <protection/>
    </xf>
    <xf numFmtId="1" fontId="4" fillId="0" borderId="0" xfId="101" applyNumberFormat="1" applyFont="1" applyFill="1" applyProtection="1">
      <alignment/>
      <protection locked="0"/>
    </xf>
    <xf numFmtId="1" fontId="16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54" fillId="0" borderId="36" xfId="101" applyNumberFormat="1" applyFont="1" applyFill="1" applyBorder="1" applyAlignment="1" applyProtection="1">
      <alignment horizontal="center" vertical="center" wrapText="1"/>
      <protection locked="0"/>
    </xf>
    <xf numFmtId="1" fontId="54" fillId="0" borderId="2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19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21" xfId="101" applyNumberFormat="1" applyFont="1" applyFill="1" applyBorder="1" applyAlignment="1" applyProtection="1">
      <alignment horizontal="center" vertical="center" wrapText="1"/>
      <protection locked="0"/>
    </xf>
    <xf numFmtId="0" fontId="15" fillId="0" borderId="37" xfId="96" applyFont="1" applyBorder="1" applyAlignment="1">
      <alignment horizontal="left" wrapText="1"/>
      <protection/>
    </xf>
    <xf numFmtId="3" fontId="15" fillId="0" borderId="18" xfId="101" applyNumberFormat="1" applyFont="1" applyFill="1" applyBorder="1" applyAlignment="1" applyProtection="1">
      <alignment horizontal="center"/>
      <protection locked="0"/>
    </xf>
    <xf numFmtId="172" fontId="15" fillId="0" borderId="18" xfId="101" applyNumberFormat="1" applyFont="1" applyFill="1" applyBorder="1" applyAlignment="1" applyProtection="1">
      <alignment horizontal="center"/>
      <protection locked="0"/>
    </xf>
    <xf numFmtId="173" fontId="15" fillId="0" borderId="18" xfId="101" applyNumberFormat="1" applyFont="1" applyFill="1" applyBorder="1" applyAlignment="1" applyProtection="1">
      <alignment horizontal="center"/>
      <protection locked="0"/>
    </xf>
    <xf numFmtId="1" fontId="15" fillId="0" borderId="18" xfId="101" applyNumberFormat="1" applyFont="1" applyFill="1" applyBorder="1" applyAlignment="1" applyProtection="1">
      <alignment horizontal="center"/>
      <protection locked="0"/>
    </xf>
    <xf numFmtId="1" fontId="15" fillId="0" borderId="18" xfId="101" applyNumberFormat="1" applyFont="1" applyFill="1" applyBorder="1" applyAlignment="1" applyProtection="1">
      <alignment horizontal="center" wrapText="1"/>
      <protection/>
    </xf>
    <xf numFmtId="3" fontId="15" fillId="0" borderId="18" xfId="101" applyNumberFormat="1" applyFont="1" applyFill="1" applyBorder="1" applyAlignment="1" applyProtection="1">
      <alignment horizontal="center" wrapText="1"/>
      <protection/>
    </xf>
    <xf numFmtId="173" fontId="15" fillId="0" borderId="18" xfId="101" applyNumberFormat="1" applyFont="1" applyFill="1" applyBorder="1" applyAlignment="1" applyProtection="1">
      <alignment horizontal="center" wrapText="1"/>
      <protection/>
    </xf>
    <xf numFmtId="173" fontId="15" fillId="49" borderId="18" xfId="101" applyNumberFormat="1" applyFont="1" applyFill="1" applyBorder="1" applyAlignment="1" applyProtection="1">
      <alignment horizontal="center"/>
      <protection locked="0"/>
    </xf>
    <xf numFmtId="173" fontId="15" fillId="0" borderId="18" xfId="101" applyNumberFormat="1" applyFont="1" applyFill="1" applyBorder="1" applyAlignment="1" applyProtection="1">
      <alignment horizontal="center" wrapText="1"/>
      <protection locked="0"/>
    </xf>
    <xf numFmtId="1" fontId="16" fillId="0" borderId="38" xfId="101" applyNumberFormat="1" applyFont="1" applyFill="1" applyBorder="1" applyAlignment="1" applyProtection="1">
      <alignment horizontal="center" wrapText="1"/>
      <protection locked="0"/>
    </xf>
    <xf numFmtId="1" fontId="16" fillId="0" borderId="18" xfId="101" applyNumberFormat="1" applyFont="1" applyFill="1" applyBorder="1" applyAlignment="1" applyProtection="1">
      <alignment horizontal="center" wrapText="1"/>
      <protection locked="0"/>
    </xf>
    <xf numFmtId="1" fontId="16" fillId="0" borderId="21" xfId="101" applyNumberFormat="1" applyFont="1" applyFill="1" applyBorder="1" applyAlignment="1" applyProtection="1">
      <alignment horizontal="center" wrapText="1"/>
      <protection locked="0"/>
    </xf>
    <xf numFmtId="3" fontId="15" fillId="0" borderId="18" xfId="101" applyNumberFormat="1" applyFont="1" applyFill="1" applyBorder="1" applyAlignment="1" applyProtection="1">
      <alignment horizontal="center" wrapText="1"/>
      <protection locked="0"/>
    </xf>
    <xf numFmtId="0" fontId="15" fillId="0" borderId="18" xfId="101" applyNumberFormat="1" applyFont="1" applyFill="1" applyBorder="1" applyAlignment="1" applyProtection="1">
      <alignment horizontal="center"/>
      <protection locked="0"/>
    </xf>
    <xf numFmtId="1" fontId="15" fillId="0" borderId="18" xfId="103" applyNumberFormat="1" applyFont="1" applyFill="1" applyBorder="1" applyAlignment="1">
      <alignment horizontal="center" wrapText="1"/>
      <protection/>
    </xf>
    <xf numFmtId="0" fontId="16" fillId="4" borderId="18" xfId="101" applyFont="1" applyFill="1" applyBorder="1" applyAlignment="1" applyProtection="1">
      <alignment horizontal="left"/>
      <protection locked="0"/>
    </xf>
    <xf numFmtId="3" fontId="16" fillId="0" borderId="18" xfId="101" applyNumberFormat="1" applyFont="1" applyFill="1" applyBorder="1" applyAlignment="1" applyProtection="1">
      <alignment horizontal="center"/>
      <protection locked="0"/>
    </xf>
    <xf numFmtId="3" fontId="16" fillId="0" borderId="18" xfId="96" applyNumberFormat="1" applyFont="1" applyFill="1" applyBorder="1" applyAlignment="1">
      <alignment horizontal="center"/>
      <protection/>
    </xf>
    <xf numFmtId="1" fontId="16" fillId="0" borderId="18" xfId="101" applyNumberFormat="1" applyFont="1" applyFill="1" applyBorder="1" applyAlignment="1" applyProtection="1">
      <alignment horizontal="center"/>
      <protection locked="0"/>
    </xf>
    <xf numFmtId="173" fontId="16" fillId="0" borderId="18" xfId="101" applyNumberFormat="1" applyFont="1" applyFill="1" applyBorder="1" applyAlignment="1" applyProtection="1">
      <alignment horizontal="center"/>
      <protection locked="0"/>
    </xf>
    <xf numFmtId="172" fontId="16" fillId="0" borderId="18" xfId="96" applyNumberFormat="1" applyFont="1" applyFill="1" applyBorder="1" applyAlignment="1">
      <alignment horizontal="center"/>
      <protection/>
    </xf>
    <xf numFmtId="0" fontId="16" fillId="0" borderId="18" xfId="101" applyNumberFormat="1" applyFont="1" applyFill="1" applyBorder="1" applyAlignment="1" applyProtection="1">
      <alignment horizontal="center"/>
      <protection locked="0"/>
    </xf>
    <xf numFmtId="1" fontId="16" fillId="0" borderId="18" xfId="96" applyNumberFormat="1" applyFont="1" applyFill="1" applyBorder="1" applyAlignment="1">
      <alignment horizontal="center"/>
      <protection/>
    </xf>
    <xf numFmtId="0" fontId="16" fillId="0" borderId="18" xfId="96" applyNumberFormat="1" applyFont="1" applyFill="1" applyBorder="1" applyAlignment="1">
      <alignment horizontal="center" wrapText="1"/>
      <protection/>
    </xf>
    <xf numFmtId="173" fontId="16" fillId="0" borderId="18" xfId="101" applyNumberFormat="1" applyFont="1" applyFill="1" applyBorder="1" applyAlignment="1" applyProtection="1">
      <alignment horizontal="center" wrapText="1"/>
      <protection locked="0"/>
    </xf>
    <xf numFmtId="3" fontId="16" fillId="0" borderId="18" xfId="101" applyNumberFormat="1" applyFont="1" applyFill="1" applyBorder="1" applyAlignment="1" applyProtection="1">
      <alignment horizontal="center" wrapText="1"/>
      <protection locked="0"/>
    </xf>
    <xf numFmtId="3" fontId="16" fillId="0" borderId="18" xfId="103" applyNumberFormat="1" applyFont="1" applyFill="1" applyBorder="1" applyAlignment="1">
      <alignment horizontal="center" wrapText="1"/>
      <protection/>
    </xf>
    <xf numFmtId="1" fontId="16" fillId="0" borderId="18" xfId="96" applyNumberFormat="1" applyFont="1" applyFill="1" applyBorder="1" applyAlignment="1">
      <alignment horizontal="center" wrapText="1"/>
      <protection/>
    </xf>
    <xf numFmtId="3" fontId="94" fillId="0" borderId="18" xfId="101" applyNumberFormat="1" applyFont="1" applyFill="1" applyBorder="1" applyAlignment="1" applyProtection="1">
      <alignment horizontal="center"/>
      <protection locked="0"/>
    </xf>
    <xf numFmtId="1" fontId="16" fillId="0" borderId="18" xfId="103" applyNumberFormat="1" applyFont="1" applyFill="1" applyBorder="1" applyAlignment="1">
      <alignment horizontal="center" wrapText="1"/>
      <protection/>
    </xf>
    <xf numFmtId="172" fontId="16" fillId="49" borderId="18" xfId="96" applyNumberFormat="1" applyFont="1" applyFill="1" applyBorder="1" applyAlignment="1">
      <alignment horizontal="center"/>
      <protection/>
    </xf>
    <xf numFmtId="1" fontId="56" fillId="0" borderId="18" xfId="101" applyNumberFormat="1" applyFont="1" applyFill="1" applyBorder="1" applyAlignment="1" applyProtection="1">
      <alignment horizontal="center"/>
      <protection/>
    </xf>
    <xf numFmtId="0" fontId="5" fillId="0" borderId="18" xfId="104" applyFont="1" applyBorder="1" applyAlignment="1">
      <alignment horizontal="center" vertical="center" wrapText="1"/>
      <protection/>
    </xf>
    <xf numFmtId="0" fontId="5" fillId="0" borderId="18" xfId="104" applyNumberFormat="1" applyFont="1" applyBorder="1" applyAlignment="1">
      <alignment horizontal="center" vertical="center" wrapText="1"/>
      <protection/>
    </xf>
    <xf numFmtId="1" fontId="56" fillId="0" borderId="18" xfId="101" applyNumberFormat="1" applyFont="1" applyFill="1" applyBorder="1" applyAlignment="1" applyProtection="1">
      <alignment horizontal="center" wrapText="1"/>
      <protection/>
    </xf>
    <xf numFmtId="1" fontId="15" fillId="0" borderId="18" xfId="95" applyNumberFormat="1" applyFont="1" applyBorder="1" applyAlignment="1">
      <alignment horizontal="center" wrapText="1"/>
      <protection/>
    </xf>
    <xf numFmtId="1" fontId="16" fillId="0" borderId="18" xfId="95" applyNumberFormat="1" applyFont="1" applyBorder="1" applyAlignment="1">
      <alignment horizontal="center" wrapText="1"/>
      <protection/>
    </xf>
    <xf numFmtId="1" fontId="16" fillId="0" borderId="18" xfId="95" applyNumberFormat="1" applyFont="1" applyBorder="1" applyAlignment="1">
      <alignment horizontal="center"/>
      <protection/>
    </xf>
    <xf numFmtId="0" fontId="9" fillId="0" borderId="18" xfId="99" applyFont="1" applyFill="1" applyBorder="1" applyAlignment="1">
      <alignment horizontal="left" wrapText="1"/>
      <protection/>
    </xf>
    <xf numFmtId="0" fontId="9" fillId="0" borderId="25" xfId="99" applyFont="1" applyFill="1" applyBorder="1" applyAlignment="1">
      <alignment horizontal="left" wrapText="1"/>
      <protection/>
    </xf>
    <xf numFmtId="0" fontId="31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38" fillId="0" borderId="32" xfId="105" applyFont="1" applyFill="1" applyBorder="1" applyAlignment="1">
      <alignment horizontal="left"/>
      <protection/>
    </xf>
    <xf numFmtId="0" fontId="13" fillId="0" borderId="37" xfId="106" applyFont="1" applyBorder="1" applyAlignment="1">
      <alignment horizontal="center" vertical="center" wrapText="1"/>
      <protection/>
    </xf>
    <xf numFmtId="0" fontId="13" fillId="0" borderId="31" xfId="106" applyFont="1" applyBorder="1" applyAlignment="1">
      <alignment horizontal="center" vertical="center" wrapText="1"/>
      <protection/>
    </xf>
    <xf numFmtId="0" fontId="37" fillId="0" borderId="18" xfId="106" applyFont="1" applyBorder="1" applyAlignment="1">
      <alignment horizontal="center" vertical="center"/>
      <protection/>
    </xf>
    <xf numFmtId="0" fontId="30" fillId="0" borderId="0" xfId="104" applyFont="1" applyFill="1" applyAlignment="1">
      <alignment horizontal="center" vertical="top" wrapText="1"/>
      <protection/>
    </xf>
    <xf numFmtId="0" fontId="30" fillId="0" borderId="18" xfId="104" applyFont="1" applyFill="1" applyBorder="1" applyAlignment="1">
      <alignment horizontal="center" vertical="top" wrapText="1"/>
      <protection/>
    </xf>
    <xf numFmtId="0" fontId="31" fillId="0" borderId="18" xfId="104" applyFont="1" applyBorder="1" applyAlignment="1">
      <alignment horizontal="center" vertical="center" wrapText="1"/>
      <protection/>
    </xf>
    <xf numFmtId="0" fontId="19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/>
      <protection/>
    </xf>
    <xf numFmtId="0" fontId="22" fillId="0" borderId="39" xfId="107" applyFont="1" applyFill="1" applyBorder="1" applyAlignment="1">
      <alignment horizontal="center"/>
      <protection/>
    </xf>
    <xf numFmtId="0" fontId="22" fillId="0" borderId="40" xfId="107" applyFont="1" applyFill="1" applyBorder="1" applyAlignment="1">
      <alignment horizontal="center"/>
      <protection/>
    </xf>
    <xf numFmtId="0" fontId="4" fillId="0" borderId="18" xfId="104" applyFont="1" applyBorder="1" applyAlignment="1">
      <alignment horizontal="center" vertical="center" wrapText="1"/>
      <protection/>
    </xf>
    <xf numFmtId="14" fontId="23" fillId="0" borderId="41" xfId="87" applyNumberFormat="1" applyFont="1" applyBorder="1" applyAlignment="1">
      <alignment horizontal="center" vertical="center" wrapText="1"/>
      <protection/>
    </xf>
    <xf numFmtId="14" fontId="23" fillId="0" borderId="42" xfId="87" applyNumberFormat="1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center" wrapText="1"/>
      <protection/>
    </xf>
    <xf numFmtId="0" fontId="21" fillId="0" borderId="0" xfId="107" applyFont="1" applyFill="1" applyAlignment="1">
      <alignment horizontal="center" wrapText="1"/>
      <protection/>
    </xf>
    <xf numFmtId="0" fontId="22" fillId="0" borderId="43" xfId="107" applyFont="1" applyFill="1" applyBorder="1" applyAlignment="1">
      <alignment horizontal="center"/>
      <protection/>
    </xf>
    <xf numFmtId="0" fontId="22" fillId="0" borderId="20" xfId="107" applyFont="1" applyFill="1" applyBorder="1" applyAlignment="1">
      <alignment horizontal="center"/>
      <protection/>
    </xf>
    <xf numFmtId="0" fontId="19" fillId="0" borderId="41" xfId="107" applyFont="1" applyFill="1" applyBorder="1" applyAlignment="1">
      <alignment horizontal="center" vertical="center" wrapText="1"/>
      <protection/>
    </xf>
    <xf numFmtId="0" fontId="19" fillId="0" borderId="42" xfId="107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horizontal="center"/>
      <protection/>
    </xf>
    <xf numFmtId="0" fontId="31" fillId="0" borderId="32" xfId="99" applyFont="1" applyFill="1" applyBorder="1" applyAlignment="1">
      <alignment horizont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8" xfId="104" applyFont="1" applyBorder="1" applyAlignment="1">
      <alignment horizontal="center" vertic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49" fontId="5" fillId="0" borderId="31" xfId="99" applyNumberFormat="1" applyFont="1" applyFill="1" applyBorder="1" applyAlignment="1">
      <alignment horizontal="center"/>
      <protection/>
    </xf>
    <xf numFmtId="49" fontId="5" fillId="0" borderId="44" xfId="99" applyNumberFormat="1" applyFont="1" applyFill="1" applyBorder="1" applyAlignment="1">
      <alignment horizontal="center"/>
      <protection/>
    </xf>
    <xf numFmtId="0" fontId="9" fillId="0" borderId="45" xfId="98" applyFont="1" applyFill="1" applyBorder="1" applyAlignment="1">
      <alignment horizontal="left" vertical="center" wrapText="1"/>
      <protection/>
    </xf>
    <xf numFmtId="173" fontId="5" fillId="0" borderId="21" xfId="99" applyNumberFormat="1" applyFont="1" applyFill="1" applyBorder="1" applyAlignment="1">
      <alignment horizontal="center"/>
      <protection/>
    </xf>
    <xf numFmtId="173" fontId="95" fillId="0" borderId="38" xfId="99" applyNumberFormat="1" applyFont="1" applyFill="1" applyBorder="1" applyAlignment="1">
      <alignment horizontal="center"/>
      <protection/>
    </xf>
    <xf numFmtId="0" fontId="32" fillId="0" borderId="45" xfId="99" applyFont="1" applyFill="1" applyBorder="1" applyAlignment="1">
      <alignment horizontal="center" vertical="center" wrapText="1"/>
      <protection/>
    </xf>
    <xf numFmtId="0" fontId="32" fillId="0" borderId="32" xfId="99" applyFont="1" applyFill="1" applyBorder="1" applyAlignment="1">
      <alignment horizontal="center" vertical="center" wrapText="1"/>
      <protection/>
    </xf>
    <xf numFmtId="0" fontId="5" fillId="0" borderId="21" xfId="99" applyFont="1" applyFill="1" applyBorder="1" applyAlignment="1">
      <alignment horizontal="center" vertical="center"/>
      <protection/>
    </xf>
    <xf numFmtId="0" fontId="5" fillId="0" borderId="38" xfId="99" applyFont="1" applyFill="1" applyBorder="1" applyAlignment="1">
      <alignment horizontal="center" vertical="center"/>
      <protection/>
    </xf>
    <xf numFmtId="1" fontId="15" fillId="0" borderId="37" xfId="101" applyNumberFormat="1" applyFont="1" applyFill="1" applyBorder="1" applyAlignment="1" applyProtection="1">
      <alignment horizontal="center" vertical="center" wrapText="1"/>
      <protection/>
    </xf>
    <xf numFmtId="1" fontId="15" fillId="0" borderId="25" xfId="101" applyNumberFormat="1" applyFont="1" applyFill="1" applyBorder="1" applyAlignment="1" applyProtection="1">
      <alignment horizontal="center" vertical="center" wrapText="1"/>
      <protection/>
    </xf>
    <xf numFmtId="1" fontId="53" fillId="0" borderId="46" xfId="101" applyNumberFormat="1" applyFont="1" applyFill="1" applyBorder="1" applyAlignment="1" applyProtection="1">
      <alignment horizontal="center" vertical="center" wrapText="1"/>
      <protection/>
    </xf>
    <xf numFmtId="1" fontId="53" fillId="0" borderId="47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37" xfId="101" applyNumberFormat="1" applyFont="1" applyFill="1" applyBorder="1" applyAlignment="1" applyProtection="1">
      <alignment horizontal="center" vertical="center"/>
      <protection locked="0"/>
    </xf>
    <xf numFmtId="1" fontId="16" fillId="0" borderId="25" xfId="101" applyNumberFormat="1" applyFont="1" applyFill="1" applyBorder="1" applyAlignment="1" applyProtection="1">
      <alignment horizontal="center" vertical="center"/>
      <protection locked="0"/>
    </xf>
    <xf numFmtId="1" fontId="31" fillId="0" borderId="0" xfId="101" applyNumberFormat="1" applyFont="1" applyFill="1" applyAlignment="1" applyProtection="1">
      <alignment horizontal="center"/>
      <protection locked="0"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31" fillId="0" borderId="32" xfId="101" applyNumberFormat="1" applyFont="1" applyFill="1" applyBorder="1" applyAlignment="1" applyProtection="1">
      <alignment horizontal="center"/>
      <protection locked="0"/>
    </xf>
    <xf numFmtId="1" fontId="15" fillId="0" borderId="28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6" fillId="0" borderId="37" xfId="101" applyNumberFormat="1" applyFont="1" applyFill="1" applyBorder="1" applyAlignment="1" applyProtection="1">
      <alignment horizontal="center" vertical="center" wrapText="1"/>
      <protection/>
    </xf>
    <xf numFmtId="1" fontId="16" fillId="0" borderId="46" xfId="101" applyNumberFormat="1" applyFont="1" applyFill="1" applyBorder="1" applyAlignment="1" applyProtection="1">
      <alignment horizontal="center" vertical="center" wrapText="1"/>
      <protection/>
    </xf>
    <xf numFmtId="1" fontId="16" fillId="0" borderId="45" xfId="101" applyNumberFormat="1" applyFont="1" applyFill="1" applyBorder="1" applyAlignment="1" applyProtection="1">
      <alignment horizontal="center" vertical="center" wrapText="1"/>
      <protection/>
    </xf>
    <xf numFmtId="1" fontId="16" fillId="0" borderId="47" xfId="101" applyNumberFormat="1" applyFont="1" applyFill="1" applyBorder="1" applyAlignment="1" applyProtection="1">
      <alignment horizontal="center" vertical="center" wrapText="1"/>
      <protection/>
    </xf>
    <xf numFmtId="1" fontId="16" fillId="0" borderId="35" xfId="101" applyNumberFormat="1" applyFont="1" applyFill="1" applyBorder="1" applyAlignment="1" applyProtection="1">
      <alignment horizontal="center" vertical="center" wrapText="1"/>
      <protection/>
    </xf>
    <xf numFmtId="1" fontId="16" fillId="0" borderId="0" xfId="101" applyNumberFormat="1" applyFont="1" applyFill="1" applyBorder="1" applyAlignment="1" applyProtection="1">
      <alignment horizontal="center" vertical="center" wrapText="1"/>
      <protection/>
    </xf>
    <xf numFmtId="1" fontId="16" fillId="0" borderId="48" xfId="101" applyNumberFormat="1" applyFont="1" applyFill="1" applyBorder="1" applyAlignment="1" applyProtection="1">
      <alignment horizontal="center" vertical="center" wrapText="1"/>
      <protection/>
    </xf>
    <xf numFmtId="1" fontId="16" fillId="0" borderId="31" xfId="101" applyNumberFormat="1" applyFont="1" applyFill="1" applyBorder="1" applyAlignment="1" applyProtection="1">
      <alignment horizontal="center" vertical="center" wrapText="1"/>
      <protection/>
    </xf>
    <xf numFmtId="1" fontId="16" fillId="0" borderId="32" xfId="101" applyNumberFormat="1" applyFont="1" applyFill="1" applyBorder="1" applyAlignment="1" applyProtection="1">
      <alignment horizontal="center" vertical="center" wrapText="1"/>
      <protection/>
    </xf>
    <xf numFmtId="1" fontId="16" fillId="0" borderId="44" xfId="101" applyNumberFormat="1" applyFont="1" applyFill="1" applyBorder="1" applyAlignment="1" applyProtection="1">
      <alignment horizontal="center" vertical="center" wrapText="1"/>
      <protection/>
    </xf>
    <xf numFmtId="1" fontId="16" fillId="49" borderId="46" xfId="101" applyNumberFormat="1" applyFont="1" applyFill="1" applyBorder="1" applyAlignment="1" applyProtection="1">
      <alignment horizontal="center" vertical="center" wrapText="1"/>
      <protection/>
    </xf>
    <xf numFmtId="1" fontId="16" fillId="49" borderId="45" xfId="101" applyNumberFormat="1" applyFont="1" applyFill="1" applyBorder="1" applyAlignment="1" applyProtection="1">
      <alignment horizontal="center" vertical="center" wrapText="1"/>
      <protection/>
    </xf>
    <xf numFmtId="1" fontId="16" fillId="49" borderId="47" xfId="101" applyNumberFormat="1" applyFont="1" applyFill="1" applyBorder="1" applyAlignment="1" applyProtection="1">
      <alignment horizontal="center" vertical="center" wrapText="1"/>
      <protection/>
    </xf>
    <xf numFmtId="1" fontId="16" fillId="49" borderId="35" xfId="101" applyNumberFormat="1" applyFont="1" applyFill="1" applyBorder="1" applyAlignment="1" applyProtection="1">
      <alignment horizontal="center" vertical="center" wrapText="1"/>
      <protection/>
    </xf>
    <xf numFmtId="1" fontId="16" fillId="49" borderId="0" xfId="101" applyNumberFormat="1" applyFont="1" applyFill="1" applyBorder="1" applyAlignment="1" applyProtection="1">
      <alignment horizontal="center" vertical="center" wrapText="1"/>
      <protection/>
    </xf>
    <xf numFmtId="1" fontId="16" fillId="49" borderId="48" xfId="101" applyNumberFormat="1" applyFont="1" applyFill="1" applyBorder="1" applyAlignment="1" applyProtection="1">
      <alignment horizontal="center" vertical="center" wrapText="1"/>
      <protection/>
    </xf>
    <xf numFmtId="1" fontId="16" fillId="49" borderId="31" xfId="101" applyNumberFormat="1" applyFont="1" applyFill="1" applyBorder="1" applyAlignment="1" applyProtection="1">
      <alignment horizontal="center" vertical="center" wrapText="1"/>
      <protection/>
    </xf>
    <xf numFmtId="1" fontId="16" fillId="49" borderId="32" xfId="101" applyNumberFormat="1" applyFont="1" applyFill="1" applyBorder="1" applyAlignment="1" applyProtection="1">
      <alignment horizontal="center" vertical="center" wrapText="1"/>
      <protection/>
    </xf>
    <xf numFmtId="1" fontId="16" fillId="49" borderId="44" xfId="101" applyNumberFormat="1" applyFont="1" applyFill="1" applyBorder="1" applyAlignment="1" applyProtection="1">
      <alignment horizontal="center" vertical="center" wrapText="1"/>
      <protection/>
    </xf>
    <xf numFmtId="1" fontId="16" fillId="0" borderId="46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7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5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8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1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16" fillId="0" borderId="44" xfId="101" applyNumberFormat="1" applyFont="1" applyFill="1" applyBorder="1" applyAlignment="1" applyProtection="1">
      <alignment horizontal="center" vertical="center" wrapText="1"/>
      <protection locked="0"/>
    </xf>
    <xf numFmtId="1" fontId="15" fillId="0" borderId="21" xfId="101" applyNumberFormat="1" applyFont="1" applyFill="1" applyBorder="1" applyAlignment="1" applyProtection="1">
      <alignment horizontal="center" vertical="center" wrapText="1"/>
      <protection/>
    </xf>
    <xf numFmtId="1" fontId="15" fillId="0" borderId="36" xfId="101" applyNumberFormat="1" applyFont="1" applyFill="1" applyBorder="1" applyAlignment="1" applyProtection="1">
      <alignment horizontal="center" vertical="center" wrapText="1"/>
      <protection/>
    </xf>
    <xf numFmtId="1" fontId="15" fillId="0" borderId="38" xfId="101" applyNumberFormat="1" applyFont="1" applyFill="1" applyBorder="1" applyAlignment="1" applyProtection="1">
      <alignment horizontal="center" vertical="center" wrapText="1"/>
      <protection/>
    </xf>
    <xf numFmtId="1" fontId="53" fillId="0" borderId="18" xfId="101" applyNumberFormat="1" applyFont="1" applyFill="1" applyBorder="1" applyAlignment="1" applyProtection="1">
      <alignment horizontal="center" vertical="center" wrapText="1"/>
      <protection/>
    </xf>
    <xf numFmtId="1" fontId="53" fillId="0" borderId="21" xfId="101" applyNumberFormat="1" applyFont="1" applyFill="1" applyBorder="1" applyAlignment="1" applyProtection="1">
      <alignment horizontal="center" vertical="center" wrapText="1"/>
      <protection/>
    </xf>
    <xf numFmtId="1" fontId="53" fillId="0" borderId="38" xfId="101" applyNumberFormat="1" applyFont="1" applyFill="1" applyBorder="1" applyAlignment="1" applyProtection="1">
      <alignment horizontal="center" vertical="center" wrapText="1"/>
      <protection/>
    </xf>
    <xf numFmtId="1" fontId="16" fillId="0" borderId="25" xfId="101" applyNumberFormat="1" applyFont="1" applyFill="1" applyBorder="1" applyAlignment="1" applyProtection="1">
      <alignment horizontal="center" vertical="center" wrapText="1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55" fillId="0" borderId="18" xfId="101" applyNumberFormat="1" applyFont="1" applyFill="1" applyBorder="1" applyAlignment="1" applyProtection="1">
      <alignment horizontal="center" vertical="center" wrapText="1"/>
      <protection/>
    </xf>
    <xf numFmtId="1" fontId="53" fillId="49" borderId="18" xfId="101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ocuments\&#1050;&#1083;&#1072;&#1089;&#1090;&#1077;&#1088;&#1080;%20&#1058;&#1088;&#1080;&#1074;&#1072;&#1083;&#1110;&#1089;&#1090;&#1100;%20&#1073;&#1077;&#1079;&#1088;&#1086;&#1073;&#1110;&#1090;&#1090;&#1103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banyuk-ak\AppData\Local\Microsoft\Windows\Temporary%20Internet%20Files\Content.Outlook\Z41SHQ3F\2018%20&#1088;&#1110;&#1082;\&#1055;&#1086;&#1089;&#1083;&#1091;&#1075;&#1080;%2001.20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esktop\&#1059;&#1082;&#1086;&#1084;&#1087;&#1083;.&#1074;&#1072;&#1082;&#1072;&#1085;&#1089;.01.19%20&#1088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ney-mm\Downloads\sta_matrix_vac_salary_v2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3">
          <cell r="N23">
            <v>5.7</v>
          </cell>
        </row>
        <row r="24">
          <cell r="N24">
            <v>6.8</v>
          </cell>
        </row>
        <row r="25">
          <cell r="N25">
            <v>14.4</v>
          </cell>
        </row>
        <row r="26">
          <cell r="N26">
            <v>6.2</v>
          </cell>
        </row>
        <row r="27">
          <cell r="N27">
            <v>4.4</v>
          </cell>
        </row>
        <row r="28">
          <cell r="N28">
            <v>5</v>
          </cell>
        </row>
        <row r="29">
          <cell r="N29">
            <v>5.9</v>
          </cell>
        </row>
        <row r="30">
          <cell r="N30">
            <v>4.9</v>
          </cell>
        </row>
        <row r="31">
          <cell r="N31">
            <v>5.6</v>
          </cell>
        </row>
        <row r="32">
          <cell r="N32">
            <v>3.1</v>
          </cell>
        </row>
        <row r="33">
          <cell r="N33">
            <v>6</v>
          </cell>
        </row>
        <row r="34">
          <cell r="N34">
            <v>9.7</v>
          </cell>
        </row>
        <row r="35">
          <cell r="N35">
            <v>3.9</v>
          </cell>
        </row>
        <row r="36">
          <cell r="N36">
            <v>5.2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2017"/>
    </sheetNames>
    <sheetDataSet>
      <sheetData sheetId="0">
        <row r="9">
          <cell r="BO9">
            <v>2156.57</v>
          </cell>
        </row>
        <row r="10">
          <cell r="BO10">
            <v>1801.9493177387915</v>
          </cell>
        </row>
        <row r="11">
          <cell r="BO11">
            <v>1942.9906542056074</v>
          </cell>
        </row>
        <row r="12">
          <cell r="BO12">
            <v>1941.4396887159533</v>
          </cell>
        </row>
        <row r="13">
          <cell r="BO13">
            <v>2335.1470588235293</v>
          </cell>
        </row>
        <row r="14">
          <cell r="BO14">
            <v>2210.8695652173915</v>
          </cell>
        </row>
        <row r="15">
          <cell r="BO15">
            <v>2188.500727802038</v>
          </cell>
        </row>
        <row r="16">
          <cell r="BO16">
            <v>2181.494661921708</v>
          </cell>
        </row>
        <row r="17">
          <cell r="BO17">
            <v>1472.2</v>
          </cell>
        </row>
        <row r="18">
          <cell r="BO18">
            <v>2438.5135135135133</v>
          </cell>
        </row>
        <row r="19">
          <cell r="BO19">
            <v>2116.266666666667</v>
          </cell>
        </row>
        <row r="20">
          <cell r="BO20">
            <v>1835.4938271604938</v>
          </cell>
        </row>
        <row r="21">
          <cell r="BO21">
            <v>2865.4109589041095</v>
          </cell>
        </row>
        <row r="22">
          <cell r="BO22">
            <v>1661.0169491525423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8">
          <cell r="P8">
            <v>18.3</v>
          </cell>
        </row>
        <row r="9">
          <cell r="P9">
            <v>25.6</v>
          </cell>
        </row>
        <row r="10">
          <cell r="P10">
            <v>37.5</v>
          </cell>
        </row>
        <row r="11">
          <cell r="P11">
            <v>40.4</v>
          </cell>
        </row>
        <row r="12">
          <cell r="P12">
            <v>43.5</v>
          </cell>
        </row>
        <row r="13">
          <cell r="P13">
            <v>81.8</v>
          </cell>
        </row>
        <row r="14">
          <cell r="P14">
            <v>47.8</v>
          </cell>
        </row>
        <row r="15">
          <cell r="P15">
            <v>19</v>
          </cell>
        </row>
        <row r="16">
          <cell r="P16">
            <v>70.7</v>
          </cell>
        </row>
        <row r="17">
          <cell r="P17">
            <v>56.7</v>
          </cell>
        </row>
        <row r="18">
          <cell r="P18">
            <v>69.9</v>
          </cell>
        </row>
        <row r="19">
          <cell r="P19">
            <v>24.1</v>
          </cell>
        </row>
        <row r="20">
          <cell r="P20">
            <v>6.7</v>
          </cell>
        </row>
        <row r="21">
          <cell r="P21">
            <v>78.9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атриця"/>
    </sheetNames>
    <sheetDataSet>
      <sheetData sheetId="0">
        <row r="11">
          <cell r="AJ11">
            <v>5666.28</v>
          </cell>
        </row>
        <row r="12">
          <cell r="AJ12">
            <v>4618.32</v>
          </cell>
        </row>
        <row r="13">
          <cell r="AJ13">
            <v>4621.47</v>
          </cell>
        </row>
        <row r="14">
          <cell r="AJ14">
            <v>5837.17</v>
          </cell>
        </row>
        <row r="15">
          <cell r="AJ15">
            <v>4940.25</v>
          </cell>
        </row>
        <row r="16">
          <cell r="AJ16">
            <v>0</v>
          </cell>
        </row>
        <row r="17">
          <cell r="AJ17">
            <v>4757.29</v>
          </cell>
        </row>
        <row r="18">
          <cell r="AJ18">
            <v>4295.76</v>
          </cell>
        </row>
        <row r="19">
          <cell r="AJ19">
            <v>4628.42</v>
          </cell>
        </row>
        <row r="20">
          <cell r="AJ20">
            <v>4395</v>
          </cell>
        </row>
        <row r="21">
          <cell r="AJ21">
            <v>5290.87</v>
          </cell>
        </row>
        <row r="22">
          <cell r="AJ22">
            <v>4480.73</v>
          </cell>
        </row>
        <row r="23">
          <cell r="AJ23">
            <v>5893.24</v>
          </cell>
        </row>
        <row r="24">
          <cell r="AJ24">
            <v>4426.18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9.28125" style="0" customWidth="1"/>
  </cols>
  <sheetData>
    <row r="1" spans="1:10" ht="20.25">
      <c r="A1" s="222" t="s">
        <v>73</v>
      </c>
      <c r="B1" s="222"/>
      <c r="C1" s="222"/>
      <c r="D1" s="222"/>
      <c r="E1" s="222"/>
      <c r="F1" s="222"/>
      <c r="G1" s="222"/>
      <c r="H1" s="222"/>
      <c r="I1" s="222"/>
      <c r="J1" s="136"/>
    </row>
    <row r="2" spans="1:10" ht="15.75">
      <c r="A2" s="223" t="s">
        <v>74</v>
      </c>
      <c r="B2" s="223"/>
      <c r="C2" s="223"/>
      <c r="D2" s="223"/>
      <c r="E2" s="223"/>
      <c r="F2" s="223"/>
      <c r="G2" s="223"/>
      <c r="H2" s="223"/>
      <c r="I2" s="223"/>
      <c r="J2" s="137"/>
    </row>
    <row r="3" spans="1:10" ht="1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5">
      <c r="A4" s="224" t="s">
        <v>75</v>
      </c>
      <c r="B4" s="224"/>
      <c r="C4" s="224"/>
      <c r="D4" s="224"/>
      <c r="E4" s="224"/>
      <c r="F4" s="224"/>
      <c r="G4" s="224"/>
      <c r="H4" s="224"/>
      <c r="I4" s="224"/>
      <c r="J4" s="138"/>
    </row>
    <row r="5" spans="1:12" ht="25.5">
      <c r="A5" s="225"/>
      <c r="B5" s="91" t="s">
        <v>76</v>
      </c>
      <c r="C5" s="92" t="s">
        <v>77</v>
      </c>
      <c r="D5" s="92" t="s">
        <v>78</v>
      </c>
      <c r="E5" s="92" t="s">
        <v>79</v>
      </c>
      <c r="F5" s="92" t="s">
        <v>80</v>
      </c>
      <c r="G5" s="92" t="s">
        <v>81</v>
      </c>
      <c r="H5" s="92" t="s">
        <v>82</v>
      </c>
      <c r="I5" s="92" t="s">
        <v>89</v>
      </c>
      <c r="J5" s="139" t="s">
        <v>148</v>
      </c>
      <c r="K5" s="139" t="s">
        <v>147</v>
      </c>
      <c r="L5" s="140"/>
    </row>
    <row r="6" spans="1:12" ht="15">
      <c r="A6" s="226"/>
      <c r="B6" s="227" t="s">
        <v>83</v>
      </c>
      <c r="C6" s="227"/>
      <c r="D6" s="227"/>
      <c r="E6" s="227"/>
      <c r="F6" s="227"/>
      <c r="G6" s="227"/>
      <c r="H6" s="227"/>
      <c r="I6" s="227"/>
      <c r="J6" s="227"/>
      <c r="K6" s="227"/>
      <c r="L6" s="141"/>
    </row>
    <row r="7" spans="1:12" ht="29.25" customHeight="1">
      <c r="A7" s="93" t="s">
        <v>122</v>
      </c>
      <c r="B7" s="94">
        <v>418</v>
      </c>
      <c r="C7" s="94">
        <v>419.6</v>
      </c>
      <c r="D7" s="94">
        <v>420.7</v>
      </c>
      <c r="E7" s="95">
        <v>423</v>
      </c>
      <c r="F7" s="96">
        <v>407.4</v>
      </c>
      <c r="G7" s="97">
        <v>404.9</v>
      </c>
      <c r="H7" s="98">
        <v>411.8</v>
      </c>
      <c r="I7" s="98">
        <v>414.1</v>
      </c>
      <c r="J7" s="98">
        <v>416.4</v>
      </c>
      <c r="K7" s="130">
        <v>416.8</v>
      </c>
      <c r="L7" s="142"/>
    </row>
    <row r="8" spans="1:12" ht="37.5" customHeight="1" thickBot="1">
      <c r="A8" s="99" t="s">
        <v>84</v>
      </c>
      <c r="B8" s="100">
        <v>62.7</v>
      </c>
      <c r="C8" s="100">
        <v>62.9</v>
      </c>
      <c r="D8" s="100">
        <v>63</v>
      </c>
      <c r="E8" s="101">
        <v>63.4</v>
      </c>
      <c r="F8" s="102">
        <v>61</v>
      </c>
      <c r="G8" s="103">
        <v>60.5</v>
      </c>
      <c r="H8" s="104">
        <v>61.5</v>
      </c>
      <c r="I8" s="104">
        <v>61.8</v>
      </c>
      <c r="J8" s="104">
        <v>62.1</v>
      </c>
      <c r="K8" s="129">
        <v>62.3</v>
      </c>
      <c r="L8" s="142"/>
    </row>
    <row r="9" spans="1:12" ht="49.5" customHeight="1" thickTop="1">
      <c r="A9" s="105" t="s">
        <v>85</v>
      </c>
      <c r="B9" s="94">
        <v>382.4</v>
      </c>
      <c r="C9" s="94">
        <v>385.4</v>
      </c>
      <c r="D9" s="94">
        <v>387.2</v>
      </c>
      <c r="E9" s="96">
        <v>391.6</v>
      </c>
      <c r="F9" s="96">
        <v>370.6</v>
      </c>
      <c r="G9" s="97">
        <v>367.2</v>
      </c>
      <c r="H9" s="98">
        <v>376.1</v>
      </c>
      <c r="I9" s="98">
        <v>379.3</v>
      </c>
      <c r="J9" s="98">
        <v>381.8</v>
      </c>
      <c r="K9" s="130">
        <v>384.9</v>
      </c>
      <c r="L9" s="142"/>
    </row>
    <row r="10" spans="1:12" ht="30.75" customHeight="1" thickBot="1">
      <c r="A10" s="99" t="s">
        <v>86</v>
      </c>
      <c r="B10" s="100">
        <v>57.4</v>
      </c>
      <c r="C10" s="100">
        <v>57.7</v>
      </c>
      <c r="D10" s="100">
        <v>57.9</v>
      </c>
      <c r="E10" s="101">
        <v>58.7</v>
      </c>
      <c r="F10" s="101">
        <v>55.5</v>
      </c>
      <c r="G10" s="103">
        <v>54.9</v>
      </c>
      <c r="H10" s="104">
        <v>56.2</v>
      </c>
      <c r="I10" s="104">
        <v>56.6</v>
      </c>
      <c r="J10" s="145">
        <v>57</v>
      </c>
      <c r="K10" s="129">
        <v>57.5</v>
      </c>
      <c r="L10" s="142"/>
    </row>
    <row r="11" spans="1:12" ht="44.25" customHeight="1" thickTop="1">
      <c r="A11" s="106" t="s">
        <v>87</v>
      </c>
      <c r="B11" s="94">
        <v>35.6</v>
      </c>
      <c r="C11" s="94">
        <v>34.2</v>
      </c>
      <c r="D11" s="94">
        <v>33.5</v>
      </c>
      <c r="E11" s="96">
        <v>31.4</v>
      </c>
      <c r="F11" s="96">
        <v>36.8</v>
      </c>
      <c r="G11" s="97">
        <v>37.7</v>
      </c>
      <c r="H11" s="98">
        <v>35.7</v>
      </c>
      <c r="I11" s="98">
        <v>34.8</v>
      </c>
      <c r="J11" s="98">
        <v>34.6</v>
      </c>
      <c r="K11" s="131">
        <v>31.9</v>
      </c>
      <c r="L11" s="142"/>
    </row>
    <row r="12" spans="1:12" ht="48" customHeight="1" thickBot="1">
      <c r="A12" s="107" t="s">
        <v>88</v>
      </c>
      <c r="B12" s="100">
        <v>8.5</v>
      </c>
      <c r="C12" s="100">
        <v>8.2</v>
      </c>
      <c r="D12" s="100">
        <v>8</v>
      </c>
      <c r="E12" s="102">
        <v>7.4</v>
      </c>
      <c r="F12" s="102">
        <v>9</v>
      </c>
      <c r="G12" s="103">
        <v>9.3</v>
      </c>
      <c r="H12" s="104">
        <v>8.7</v>
      </c>
      <c r="I12" s="104">
        <v>8.4</v>
      </c>
      <c r="J12" s="104">
        <v>8.3</v>
      </c>
      <c r="K12" s="129">
        <v>7.7</v>
      </c>
      <c r="L12" s="142"/>
    </row>
    <row r="13" spans="1:12" ht="39" customHeight="1" thickTop="1">
      <c r="A13" s="108" t="s">
        <v>121</v>
      </c>
      <c r="B13" s="109"/>
      <c r="C13" s="94">
        <v>247.9</v>
      </c>
      <c r="D13" s="94">
        <v>247.5</v>
      </c>
      <c r="E13" s="96">
        <v>244.6</v>
      </c>
      <c r="F13" s="96">
        <v>260.9</v>
      </c>
      <c r="G13" s="97">
        <v>264.3</v>
      </c>
      <c r="H13" s="98">
        <v>257.8</v>
      </c>
      <c r="I13" s="98">
        <v>255.9</v>
      </c>
      <c r="J13" s="98">
        <v>253.6</v>
      </c>
      <c r="K13" s="131">
        <v>252.5</v>
      </c>
      <c r="L13" s="142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5" sqref="C5:D6"/>
    </sheetView>
  </sheetViews>
  <sheetFormatPr defaultColWidth="9.140625" defaultRowHeight="15"/>
  <cols>
    <col min="1" max="1" width="1.28515625" style="43" hidden="1" customWidth="1"/>
    <col min="2" max="2" width="24.140625" style="43" customWidth="1"/>
    <col min="3" max="3" width="16.7109375" style="43" customWidth="1"/>
    <col min="4" max="4" width="16.28125" style="43" customWidth="1"/>
    <col min="5" max="5" width="17.57421875" style="43" customWidth="1"/>
    <col min="6" max="6" width="16.7109375" style="43" customWidth="1"/>
    <col min="7" max="7" width="9.140625" style="43" customWidth="1"/>
    <col min="8" max="10" width="0" style="43" hidden="1" customWidth="1"/>
    <col min="11" max="16384" width="9.140625" style="43" customWidth="1"/>
  </cols>
  <sheetData>
    <row r="1" s="29" customFormat="1" ht="10.5" customHeight="1">
      <c r="F1" s="30"/>
    </row>
    <row r="2" spans="1:6" s="31" customFormat="1" ht="51" customHeight="1">
      <c r="A2" s="228" t="s">
        <v>157</v>
      </c>
      <c r="B2" s="228"/>
      <c r="C2" s="228"/>
      <c r="D2" s="228"/>
      <c r="E2" s="228"/>
      <c r="F2" s="228"/>
    </row>
    <row r="3" spans="1:6" s="31" customFormat="1" ht="20.25" customHeight="1">
      <c r="A3" s="32"/>
      <c r="B3" s="32"/>
      <c r="C3" s="32"/>
      <c r="D3" s="32"/>
      <c r="E3" s="32"/>
      <c r="F3" s="32"/>
    </row>
    <row r="4" spans="1:6" s="31" customFormat="1" ht="16.5" customHeight="1">
      <c r="A4" s="32"/>
      <c r="B4" s="32"/>
      <c r="C4" s="32"/>
      <c r="D4" s="32"/>
      <c r="E4" s="32"/>
      <c r="F4" s="33" t="s">
        <v>41</v>
      </c>
    </row>
    <row r="5" spans="1:6" s="31" customFormat="1" ht="24.75" customHeight="1">
      <c r="A5" s="32"/>
      <c r="B5" s="229"/>
      <c r="C5" s="230" t="s">
        <v>90</v>
      </c>
      <c r="D5" s="230" t="s">
        <v>158</v>
      </c>
      <c r="E5" s="230" t="s">
        <v>42</v>
      </c>
      <c r="F5" s="230"/>
    </row>
    <row r="6" spans="1:6" s="31" customFormat="1" ht="54.75" customHeight="1">
      <c r="A6" s="34"/>
      <c r="B6" s="229"/>
      <c r="C6" s="230"/>
      <c r="D6" s="230"/>
      <c r="E6" s="35" t="s">
        <v>2</v>
      </c>
      <c r="F6" s="36" t="s">
        <v>43</v>
      </c>
    </row>
    <row r="7" spans="2:6" s="37" customFormat="1" ht="19.5" customHeight="1">
      <c r="B7" s="38" t="s">
        <v>9</v>
      </c>
      <c r="C7" s="214">
        <v>1</v>
      </c>
      <c r="D7" s="215">
        <v>2</v>
      </c>
      <c r="E7" s="214">
        <v>3</v>
      </c>
      <c r="F7" s="215">
        <v>4</v>
      </c>
    </row>
    <row r="8" spans="2:10" s="39" customFormat="1" ht="23.25" customHeight="1">
      <c r="B8" s="51" t="s">
        <v>56</v>
      </c>
      <c r="C8" s="53">
        <f>SUM(C9:C21)</f>
        <v>285</v>
      </c>
      <c r="D8" s="53">
        <f>SUM(D9:D21)</f>
        <v>181</v>
      </c>
      <c r="E8" s="54">
        <f aca="true" t="shared" si="0" ref="E8:E20">ROUND(D8/C8*100,1)</f>
        <v>63.5</v>
      </c>
      <c r="F8" s="53">
        <f aca="true" t="shared" si="1" ref="F8:F23">D8-C8</f>
        <v>-104</v>
      </c>
      <c r="H8" s="40" t="e">
        <f>ROUND(D8/#REF!*100,1)</f>
        <v>#REF!</v>
      </c>
      <c r="I8" s="41">
        <f aca="true" t="shared" si="2" ref="I8:J23">ROUND(C8/1000,1)</f>
        <v>0.3</v>
      </c>
      <c r="J8" s="41">
        <f t="shared" si="2"/>
        <v>0.2</v>
      </c>
    </row>
    <row r="9" spans="2:10" s="39" customFormat="1" ht="23.25" customHeight="1">
      <c r="B9" s="52" t="s">
        <v>45</v>
      </c>
      <c r="C9" s="55">
        <v>0</v>
      </c>
      <c r="D9" s="55">
        <v>0</v>
      </c>
      <c r="E9" s="54" t="e">
        <f t="shared" si="0"/>
        <v>#DIV/0!</v>
      </c>
      <c r="F9" s="55">
        <f t="shared" si="1"/>
        <v>0</v>
      </c>
      <c r="H9" s="42" t="e">
        <f>ROUND(D9/#REF!*100,1)</f>
        <v>#REF!</v>
      </c>
      <c r="I9" s="41">
        <f t="shared" si="2"/>
        <v>0</v>
      </c>
      <c r="J9" s="41">
        <f t="shared" si="2"/>
        <v>0</v>
      </c>
    </row>
    <row r="10" spans="2:10" s="39" customFormat="1" ht="23.25" customHeight="1">
      <c r="B10" s="52" t="s">
        <v>46</v>
      </c>
      <c r="C10" s="55">
        <v>0</v>
      </c>
      <c r="D10" s="55">
        <v>30</v>
      </c>
      <c r="E10" s="54" t="e">
        <f t="shared" si="0"/>
        <v>#DIV/0!</v>
      </c>
      <c r="F10" s="55">
        <f t="shared" si="1"/>
        <v>30</v>
      </c>
      <c r="H10" s="40" t="e">
        <f>ROUND(D10/#REF!*100,1)</f>
        <v>#REF!</v>
      </c>
      <c r="I10" s="41">
        <f t="shared" si="2"/>
        <v>0</v>
      </c>
      <c r="J10" s="41">
        <f t="shared" si="2"/>
        <v>0</v>
      </c>
    </row>
    <row r="11" spans="2:10" s="39" customFormat="1" ht="23.25" customHeight="1">
      <c r="B11" s="52" t="s">
        <v>47</v>
      </c>
      <c r="C11" s="55">
        <v>0</v>
      </c>
      <c r="D11" s="55">
        <v>21</v>
      </c>
      <c r="E11" s="54" t="e">
        <f t="shared" si="0"/>
        <v>#DIV/0!</v>
      </c>
      <c r="F11" s="55">
        <f t="shared" si="1"/>
        <v>21</v>
      </c>
      <c r="H11" s="42" t="e">
        <f>ROUND(D11/#REF!*100,1)</f>
        <v>#REF!</v>
      </c>
      <c r="I11" s="41">
        <f t="shared" si="2"/>
        <v>0</v>
      </c>
      <c r="J11" s="41">
        <f t="shared" si="2"/>
        <v>0</v>
      </c>
    </row>
    <row r="12" spans="2:10" s="39" customFormat="1" ht="23.25" customHeight="1">
      <c r="B12" s="52" t="s">
        <v>48</v>
      </c>
      <c r="C12" s="55">
        <v>0</v>
      </c>
      <c r="D12" s="55">
        <v>0</v>
      </c>
      <c r="E12" s="54" t="e">
        <f t="shared" si="0"/>
        <v>#DIV/0!</v>
      </c>
      <c r="F12" s="55">
        <f t="shared" si="1"/>
        <v>0</v>
      </c>
      <c r="H12" s="40" t="e">
        <f>ROUND(D12/#REF!*100,1)</f>
        <v>#REF!</v>
      </c>
      <c r="I12" s="41">
        <f t="shared" si="2"/>
        <v>0</v>
      </c>
      <c r="J12" s="41">
        <f t="shared" si="2"/>
        <v>0</v>
      </c>
    </row>
    <row r="13" spans="2:10" s="39" customFormat="1" ht="23.25" customHeight="1">
      <c r="B13" s="52" t="s">
        <v>49</v>
      </c>
      <c r="C13" s="55">
        <v>7</v>
      </c>
      <c r="D13" s="55">
        <v>23</v>
      </c>
      <c r="E13" s="54">
        <f t="shared" si="0"/>
        <v>328.6</v>
      </c>
      <c r="F13" s="55">
        <f t="shared" si="1"/>
        <v>16</v>
      </c>
      <c r="H13" s="40" t="e">
        <f>ROUND(D13/#REF!*100,1)</f>
        <v>#REF!</v>
      </c>
      <c r="I13" s="41">
        <f t="shared" si="2"/>
        <v>0</v>
      </c>
      <c r="J13" s="41">
        <f t="shared" si="2"/>
        <v>0</v>
      </c>
    </row>
    <row r="14" spans="2:10" s="39" customFormat="1" ht="23.25" customHeight="1">
      <c r="B14" s="52" t="s">
        <v>50</v>
      </c>
      <c r="C14" s="55">
        <v>0</v>
      </c>
      <c r="D14" s="55">
        <v>0</v>
      </c>
      <c r="E14" s="54" t="e">
        <f t="shared" si="0"/>
        <v>#DIV/0!</v>
      </c>
      <c r="F14" s="55">
        <f t="shared" si="1"/>
        <v>0</v>
      </c>
      <c r="H14" s="40" t="e">
        <f>ROUND(D14/#REF!*100,1)</f>
        <v>#REF!</v>
      </c>
      <c r="I14" s="41">
        <f t="shared" si="2"/>
        <v>0</v>
      </c>
      <c r="J14" s="41">
        <f t="shared" si="2"/>
        <v>0</v>
      </c>
    </row>
    <row r="15" spans="2:10" s="39" customFormat="1" ht="23.25" customHeight="1">
      <c r="B15" s="52" t="s">
        <v>145</v>
      </c>
      <c r="C15" s="55">
        <v>0</v>
      </c>
      <c r="D15" s="55">
        <v>0</v>
      </c>
      <c r="E15" s="54" t="e">
        <f t="shared" si="0"/>
        <v>#DIV/0!</v>
      </c>
      <c r="F15" s="55">
        <f t="shared" si="1"/>
        <v>0</v>
      </c>
      <c r="H15" s="40" t="e">
        <f>ROUND(D15/#REF!*100,1)</f>
        <v>#REF!</v>
      </c>
      <c r="I15" s="41">
        <f t="shared" si="2"/>
        <v>0</v>
      </c>
      <c r="J15" s="41">
        <f t="shared" si="2"/>
        <v>0</v>
      </c>
    </row>
    <row r="16" spans="2:10" s="39" customFormat="1" ht="23.25" customHeight="1">
      <c r="B16" s="52" t="s">
        <v>51</v>
      </c>
      <c r="C16" s="55">
        <v>0</v>
      </c>
      <c r="D16" s="55">
        <v>0</v>
      </c>
      <c r="E16" s="54" t="e">
        <f t="shared" si="0"/>
        <v>#DIV/0!</v>
      </c>
      <c r="F16" s="55">
        <f t="shared" si="1"/>
        <v>0</v>
      </c>
      <c r="H16" s="40" t="e">
        <f>ROUND(D16/#REF!*100,1)</f>
        <v>#REF!</v>
      </c>
      <c r="I16" s="41">
        <f t="shared" si="2"/>
        <v>0</v>
      </c>
      <c r="J16" s="41">
        <f t="shared" si="2"/>
        <v>0</v>
      </c>
    </row>
    <row r="17" spans="2:10" s="39" customFormat="1" ht="23.25" customHeight="1">
      <c r="B17" s="52" t="s">
        <v>52</v>
      </c>
      <c r="C17" s="55">
        <v>12</v>
      </c>
      <c r="D17" s="55">
        <v>0</v>
      </c>
      <c r="E17" s="54">
        <f t="shared" si="0"/>
        <v>0</v>
      </c>
      <c r="F17" s="55">
        <f t="shared" si="1"/>
        <v>-12</v>
      </c>
      <c r="H17" s="40" t="e">
        <f>ROUND(D17/#REF!*100,1)</f>
        <v>#REF!</v>
      </c>
      <c r="I17" s="41">
        <f t="shared" si="2"/>
        <v>0</v>
      </c>
      <c r="J17" s="41">
        <f t="shared" si="2"/>
        <v>0</v>
      </c>
    </row>
    <row r="18" spans="2:10" s="39" customFormat="1" ht="23.25" customHeight="1">
      <c r="B18" s="52" t="s">
        <v>53</v>
      </c>
      <c r="C18" s="55">
        <v>21</v>
      </c>
      <c r="D18" s="55">
        <v>0</v>
      </c>
      <c r="E18" s="54">
        <f t="shared" si="0"/>
        <v>0</v>
      </c>
      <c r="F18" s="55">
        <f t="shared" si="1"/>
        <v>-21</v>
      </c>
      <c r="H18" s="42" t="e">
        <f>ROUND(D18/#REF!*100,1)</f>
        <v>#REF!</v>
      </c>
      <c r="I18" s="41">
        <f t="shared" si="2"/>
        <v>0</v>
      </c>
      <c r="J18" s="41">
        <f t="shared" si="2"/>
        <v>0</v>
      </c>
    </row>
    <row r="19" spans="2:10" s="39" customFormat="1" ht="23.25" customHeight="1">
      <c r="B19" s="52" t="s">
        <v>54</v>
      </c>
      <c r="C19" s="55">
        <v>0</v>
      </c>
      <c r="D19" s="55">
        <v>5</v>
      </c>
      <c r="E19" s="54" t="e">
        <f t="shared" si="0"/>
        <v>#DIV/0!</v>
      </c>
      <c r="F19" s="55">
        <f t="shared" si="1"/>
        <v>5</v>
      </c>
      <c r="H19" s="42" t="e">
        <f>ROUND(D19/#REF!*100,1)</f>
        <v>#REF!</v>
      </c>
      <c r="I19" s="41">
        <f t="shared" si="2"/>
        <v>0</v>
      </c>
      <c r="J19" s="41">
        <f t="shared" si="2"/>
        <v>0</v>
      </c>
    </row>
    <row r="20" spans="2:10" s="39" customFormat="1" ht="23.25" customHeight="1">
      <c r="B20" s="52" t="s">
        <v>146</v>
      </c>
      <c r="C20" s="143">
        <v>245</v>
      </c>
      <c r="D20" s="55">
        <v>102</v>
      </c>
      <c r="E20" s="54">
        <f t="shared" si="0"/>
        <v>41.6</v>
      </c>
      <c r="F20" s="55">
        <f t="shared" si="1"/>
        <v>-143</v>
      </c>
      <c r="H20" s="42" t="e">
        <f>ROUND(D20/#REF!*100,1)</f>
        <v>#REF!</v>
      </c>
      <c r="I20" s="41">
        <f t="shared" si="2"/>
        <v>0.2</v>
      </c>
      <c r="J20" s="41">
        <f t="shared" si="2"/>
        <v>0.1</v>
      </c>
    </row>
    <row r="21" spans="2:10" s="39" customFormat="1" ht="23.25" customHeight="1">
      <c r="B21" s="52" t="s">
        <v>55</v>
      </c>
      <c r="C21" s="143">
        <v>0</v>
      </c>
      <c r="D21" s="55">
        <v>0</v>
      </c>
      <c r="E21" s="54">
        <v>0</v>
      </c>
      <c r="F21" s="55">
        <f t="shared" si="1"/>
        <v>0</v>
      </c>
      <c r="H21" s="40" t="e">
        <f>ROUND(D21/#REF!*100,1)</f>
        <v>#REF!</v>
      </c>
      <c r="I21" s="41">
        <f t="shared" si="2"/>
        <v>0</v>
      </c>
      <c r="J21" s="41">
        <f t="shared" si="2"/>
        <v>0</v>
      </c>
    </row>
    <row r="22" spans="6:9" ht="12.75">
      <c r="F22" s="43">
        <f t="shared" si="1"/>
        <v>0</v>
      </c>
      <c r="I22" s="43">
        <f t="shared" si="2"/>
        <v>0</v>
      </c>
    </row>
    <row r="23" spans="6:9" ht="12.75">
      <c r="F23" s="43">
        <f t="shared" si="1"/>
        <v>0</v>
      </c>
      <c r="I23" s="43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.7874015748031497" right="0.1968503937007874" top="0.984251968503937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4" sqref="B4:C5"/>
    </sheetView>
  </sheetViews>
  <sheetFormatPr defaultColWidth="8.8515625" defaultRowHeight="15"/>
  <cols>
    <col min="1" max="1" width="45.57421875" style="19" customWidth="1"/>
    <col min="2" max="3" width="11.57421875" style="19" customWidth="1"/>
    <col min="4" max="4" width="14.28125" style="19" customWidth="1"/>
    <col min="5" max="5" width="15.28125" style="19" customWidth="1"/>
    <col min="6" max="8" width="8.8515625" style="19" customWidth="1"/>
    <col min="9" max="9" width="43.00390625" style="19" customWidth="1"/>
    <col min="10" max="16384" width="8.8515625" style="19" customWidth="1"/>
  </cols>
  <sheetData>
    <row r="1" spans="1:5" s="14" customFormat="1" ht="41.25" customHeight="1">
      <c r="A1" s="231" t="s">
        <v>159</v>
      </c>
      <c r="B1" s="231"/>
      <c r="C1" s="231"/>
      <c r="D1" s="231"/>
      <c r="E1" s="231"/>
    </row>
    <row r="2" spans="1:5" s="14" customFormat="1" ht="21.75" customHeight="1">
      <c r="A2" s="232" t="s">
        <v>10</v>
      </c>
      <c r="B2" s="232"/>
      <c r="C2" s="232"/>
      <c r="D2" s="232"/>
      <c r="E2" s="232"/>
    </row>
    <row r="3" spans="1:5" s="16" customFormat="1" ht="12" customHeight="1" thickBot="1">
      <c r="A3" s="15"/>
      <c r="B3" s="15"/>
      <c r="C3" s="15"/>
      <c r="D3" s="15"/>
      <c r="E3" s="15"/>
    </row>
    <row r="4" spans="1:5" s="16" customFormat="1" ht="21" customHeight="1">
      <c r="A4" s="233"/>
      <c r="B4" s="235" t="s">
        <v>90</v>
      </c>
      <c r="C4" s="235" t="s">
        <v>158</v>
      </c>
      <c r="D4" s="236" t="s">
        <v>42</v>
      </c>
      <c r="E4" s="237"/>
    </row>
    <row r="5" spans="1:5" s="16" customFormat="1" ht="26.25" customHeight="1">
      <c r="A5" s="234"/>
      <c r="B5" s="235"/>
      <c r="C5" s="235"/>
      <c r="D5" s="45" t="s">
        <v>44</v>
      </c>
      <c r="E5" s="50" t="s">
        <v>2</v>
      </c>
    </row>
    <row r="6" spans="1:5" s="17" customFormat="1" ht="34.5" customHeight="1">
      <c r="A6" s="56" t="s">
        <v>57</v>
      </c>
      <c r="B6" s="57">
        <f>SUM(B7:B25)</f>
        <v>285</v>
      </c>
      <c r="C6" s="58">
        <f>SUM(C7:C25)</f>
        <v>181</v>
      </c>
      <c r="D6" s="59">
        <f>C6-B6</f>
        <v>-104</v>
      </c>
      <c r="E6" s="60">
        <f>ROUND(C6/B6*100,1)</f>
        <v>63.5</v>
      </c>
    </row>
    <row r="7" spans="1:9" ht="39.75" customHeight="1">
      <c r="A7" s="61" t="s">
        <v>12</v>
      </c>
      <c r="B7" s="62">
        <v>0</v>
      </c>
      <c r="C7" s="62">
        <v>0</v>
      </c>
      <c r="D7" s="63">
        <f aca="true" t="shared" si="0" ref="D7:D25">C7-B7</f>
        <v>0</v>
      </c>
      <c r="E7" s="60" t="e">
        <f aca="true" t="shared" si="1" ref="E7:E24">ROUND(C7/B7*100,1)</f>
        <v>#DIV/0!</v>
      </c>
      <c r="F7" s="17"/>
      <c r="G7" s="18"/>
      <c r="I7" s="20"/>
    </row>
    <row r="8" spans="1:9" ht="44.25" customHeight="1">
      <c r="A8" s="61" t="s">
        <v>13</v>
      </c>
      <c r="B8" s="62">
        <v>0</v>
      </c>
      <c r="C8" s="62">
        <v>0</v>
      </c>
      <c r="D8" s="63">
        <f t="shared" si="0"/>
        <v>0</v>
      </c>
      <c r="E8" s="60">
        <v>0</v>
      </c>
      <c r="F8" s="17"/>
      <c r="G8" s="18"/>
      <c r="I8" s="20"/>
    </row>
    <row r="9" spans="1:9" s="21" customFormat="1" ht="27" customHeight="1">
      <c r="A9" s="61" t="s">
        <v>14</v>
      </c>
      <c r="B9" s="62">
        <v>21</v>
      </c>
      <c r="C9" s="62">
        <v>0</v>
      </c>
      <c r="D9" s="63">
        <f t="shared" si="0"/>
        <v>-21</v>
      </c>
      <c r="E9" s="60">
        <f t="shared" si="1"/>
        <v>0</v>
      </c>
      <c r="F9" s="17"/>
      <c r="G9" s="18"/>
      <c r="H9" s="19"/>
      <c r="I9" s="20"/>
    </row>
    <row r="10" spans="1:11" ht="43.5" customHeight="1">
      <c r="A10" s="61" t="s">
        <v>15</v>
      </c>
      <c r="B10" s="62">
        <v>0</v>
      </c>
      <c r="C10" s="62">
        <v>0</v>
      </c>
      <c r="D10" s="63">
        <f t="shared" si="0"/>
        <v>0</v>
      </c>
      <c r="E10" s="60">
        <v>0</v>
      </c>
      <c r="F10" s="17"/>
      <c r="G10" s="18"/>
      <c r="I10" s="20"/>
      <c r="K10" s="22"/>
    </row>
    <row r="11" spans="1:9" ht="42" customHeight="1">
      <c r="A11" s="61" t="s">
        <v>16</v>
      </c>
      <c r="B11" s="62">
        <v>21</v>
      </c>
      <c r="C11" s="62">
        <v>0</v>
      </c>
      <c r="D11" s="63">
        <f t="shared" si="0"/>
        <v>-21</v>
      </c>
      <c r="E11" s="60" t="s">
        <v>140</v>
      </c>
      <c r="F11" s="17"/>
      <c r="G11" s="18"/>
      <c r="I11" s="20"/>
    </row>
    <row r="12" spans="1:9" ht="19.5" customHeight="1">
      <c r="A12" s="61" t="s">
        <v>17</v>
      </c>
      <c r="B12" s="62">
        <v>0</v>
      </c>
      <c r="C12" s="62">
        <v>0</v>
      </c>
      <c r="D12" s="63">
        <f t="shared" si="0"/>
        <v>0</v>
      </c>
      <c r="E12" s="60">
        <v>0</v>
      </c>
      <c r="F12" s="17"/>
      <c r="G12" s="18"/>
      <c r="I12" s="46"/>
    </row>
    <row r="13" spans="1:9" ht="41.25" customHeight="1">
      <c r="A13" s="61" t="s">
        <v>18</v>
      </c>
      <c r="B13" s="62">
        <v>0</v>
      </c>
      <c r="C13" s="62">
        <v>0</v>
      </c>
      <c r="D13" s="63">
        <f t="shared" si="0"/>
        <v>0</v>
      </c>
      <c r="E13" s="60" t="e">
        <f t="shared" si="1"/>
        <v>#DIV/0!</v>
      </c>
      <c r="F13" s="17"/>
      <c r="G13" s="18"/>
      <c r="I13" s="20"/>
    </row>
    <row r="14" spans="1:9" ht="41.25" customHeight="1">
      <c r="A14" s="61" t="s">
        <v>19</v>
      </c>
      <c r="B14" s="62">
        <v>0</v>
      </c>
      <c r="C14" s="62">
        <v>0</v>
      </c>
      <c r="D14" s="63">
        <f t="shared" si="0"/>
        <v>0</v>
      </c>
      <c r="E14" s="60" t="e">
        <f t="shared" si="1"/>
        <v>#DIV/0!</v>
      </c>
      <c r="F14" s="17"/>
      <c r="G14" s="18"/>
      <c r="I14" s="20"/>
    </row>
    <row r="15" spans="1:9" ht="42" customHeight="1">
      <c r="A15" s="61" t="s">
        <v>20</v>
      </c>
      <c r="B15" s="62">
        <v>0</v>
      </c>
      <c r="C15" s="62">
        <v>0</v>
      </c>
      <c r="D15" s="63">
        <f t="shared" si="0"/>
        <v>0</v>
      </c>
      <c r="E15" s="60" t="e">
        <f t="shared" si="1"/>
        <v>#DIV/0!</v>
      </c>
      <c r="F15" s="17"/>
      <c r="G15" s="18"/>
      <c r="I15" s="20"/>
    </row>
    <row r="16" spans="1:9" ht="23.25" customHeight="1">
      <c r="A16" s="61" t="s">
        <v>21</v>
      </c>
      <c r="B16" s="62">
        <v>77</v>
      </c>
      <c r="C16" s="62">
        <v>0</v>
      </c>
      <c r="D16" s="63">
        <f t="shared" si="0"/>
        <v>-77</v>
      </c>
      <c r="E16" s="60">
        <f t="shared" si="1"/>
        <v>0</v>
      </c>
      <c r="F16" s="17"/>
      <c r="G16" s="18"/>
      <c r="I16" s="20"/>
    </row>
    <row r="17" spans="1:9" ht="22.5" customHeight="1">
      <c r="A17" s="61" t="s">
        <v>22</v>
      </c>
      <c r="B17" s="62">
        <v>0</v>
      </c>
      <c r="C17" s="62">
        <v>0</v>
      </c>
      <c r="D17" s="63">
        <f t="shared" si="0"/>
        <v>0</v>
      </c>
      <c r="E17" s="60" t="e">
        <f t="shared" si="1"/>
        <v>#DIV/0!</v>
      </c>
      <c r="F17" s="17"/>
      <c r="G17" s="18"/>
      <c r="I17" s="20"/>
    </row>
    <row r="18" spans="1:9" ht="22.5" customHeight="1">
      <c r="A18" s="61" t="s">
        <v>23</v>
      </c>
      <c r="B18" s="62">
        <v>39</v>
      </c>
      <c r="C18" s="62">
        <v>0</v>
      </c>
      <c r="D18" s="63">
        <f t="shared" si="0"/>
        <v>-39</v>
      </c>
      <c r="E18" s="60">
        <f t="shared" si="1"/>
        <v>0</v>
      </c>
      <c r="F18" s="17"/>
      <c r="G18" s="18"/>
      <c r="I18" s="20"/>
    </row>
    <row r="19" spans="1:9" ht="38.25" customHeight="1">
      <c r="A19" s="61" t="s">
        <v>24</v>
      </c>
      <c r="B19" s="62">
        <v>7</v>
      </c>
      <c r="C19" s="62">
        <v>0</v>
      </c>
      <c r="D19" s="63">
        <f t="shared" si="0"/>
        <v>-7</v>
      </c>
      <c r="E19" s="60">
        <f t="shared" si="1"/>
        <v>0</v>
      </c>
      <c r="F19" s="17"/>
      <c r="G19" s="18"/>
      <c r="I19" s="47"/>
    </row>
    <row r="20" spans="1:9" ht="35.25" customHeight="1">
      <c r="A20" s="61" t="s">
        <v>25</v>
      </c>
      <c r="B20" s="62">
        <v>48</v>
      </c>
      <c r="C20" s="62">
        <v>0</v>
      </c>
      <c r="D20" s="63">
        <f t="shared" si="0"/>
        <v>-48</v>
      </c>
      <c r="E20" s="60">
        <f t="shared" si="1"/>
        <v>0</v>
      </c>
      <c r="F20" s="17"/>
      <c r="G20" s="18"/>
      <c r="I20" s="20"/>
    </row>
    <row r="21" spans="1:9" ht="41.25" customHeight="1">
      <c r="A21" s="61" t="s">
        <v>26</v>
      </c>
      <c r="B21" s="62">
        <v>31</v>
      </c>
      <c r="C21" s="62">
        <v>121</v>
      </c>
      <c r="D21" s="63">
        <f t="shared" si="0"/>
        <v>90</v>
      </c>
      <c r="E21" s="60">
        <f t="shared" si="1"/>
        <v>390.3</v>
      </c>
      <c r="F21" s="17"/>
      <c r="G21" s="18"/>
      <c r="I21" s="20"/>
    </row>
    <row r="22" spans="1:9" ht="19.5" customHeight="1">
      <c r="A22" s="61" t="s">
        <v>27</v>
      </c>
      <c r="B22" s="62">
        <v>0</v>
      </c>
      <c r="C22" s="62">
        <v>0</v>
      </c>
      <c r="D22" s="63">
        <f t="shared" si="0"/>
        <v>0</v>
      </c>
      <c r="E22" s="60" t="e">
        <f t="shared" si="1"/>
        <v>#DIV/0!</v>
      </c>
      <c r="F22" s="17"/>
      <c r="G22" s="18"/>
      <c r="I22" s="20"/>
    </row>
    <row r="23" spans="1:9" ht="39" customHeight="1">
      <c r="A23" s="61" t="s">
        <v>28</v>
      </c>
      <c r="B23" s="62">
        <v>0</v>
      </c>
      <c r="C23" s="62">
        <v>60</v>
      </c>
      <c r="D23" s="63">
        <f t="shared" si="0"/>
        <v>60</v>
      </c>
      <c r="E23" s="60" t="e">
        <f t="shared" si="1"/>
        <v>#DIV/0!</v>
      </c>
      <c r="F23" s="17"/>
      <c r="G23" s="18"/>
      <c r="I23" s="20"/>
    </row>
    <row r="24" spans="1:9" ht="38.25" customHeight="1">
      <c r="A24" s="61" t="s">
        <v>29</v>
      </c>
      <c r="B24" s="62">
        <v>0</v>
      </c>
      <c r="C24" s="62">
        <v>0</v>
      </c>
      <c r="D24" s="63">
        <f t="shared" si="0"/>
        <v>0</v>
      </c>
      <c r="E24" s="60" t="e">
        <f t="shared" si="1"/>
        <v>#DIV/0!</v>
      </c>
      <c r="F24" s="17"/>
      <c r="G24" s="18"/>
      <c r="I24" s="20"/>
    </row>
    <row r="25" spans="1:9" ht="22.5" customHeight="1" thickBot="1">
      <c r="A25" s="64" t="s">
        <v>30</v>
      </c>
      <c r="B25" s="65">
        <v>41</v>
      </c>
      <c r="C25" s="65">
        <v>0</v>
      </c>
      <c r="D25" s="66">
        <f t="shared" si="0"/>
        <v>-41</v>
      </c>
      <c r="E25" s="60" t="s">
        <v>141</v>
      </c>
      <c r="F25" s="17"/>
      <c r="G25" s="18"/>
      <c r="I25" s="20"/>
    </row>
    <row r="26" spans="1:9" ht="15.75">
      <c r="A26" s="23"/>
      <c r="B26" s="23"/>
      <c r="C26" s="23"/>
      <c r="D26" s="23"/>
      <c r="E26" s="23"/>
      <c r="I26" s="20"/>
    </row>
    <row r="27" spans="1:5" ht="12.75">
      <c r="A27" s="23"/>
      <c r="B27" s="23"/>
      <c r="C27" s="23"/>
      <c r="D27" s="23"/>
      <c r="E2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1" sqref="A1:E1"/>
    </sheetView>
  </sheetViews>
  <sheetFormatPr defaultColWidth="8.8515625" defaultRowHeight="15"/>
  <cols>
    <col min="1" max="1" width="52.8515625" style="19" customWidth="1"/>
    <col min="2" max="2" width="21.28125" style="19" customWidth="1"/>
    <col min="3" max="4" width="22.00390625" style="19" customWidth="1"/>
    <col min="5" max="5" width="21.57421875" style="19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4" customFormat="1" ht="49.5" customHeight="1">
      <c r="A1" s="238" t="s">
        <v>160</v>
      </c>
      <c r="B1" s="238"/>
      <c r="C1" s="238"/>
      <c r="D1" s="238"/>
      <c r="E1" s="238"/>
    </row>
    <row r="2" spans="1:5" s="14" customFormat="1" ht="20.25" customHeight="1">
      <c r="A2" s="239" t="s">
        <v>31</v>
      </c>
      <c r="B2" s="239"/>
      <c r="C2" s="239"/>
      <c r="D2" s="239"/>
      <c r="E2" s="239"/>
    </row>
    <row r="3" spans="1:5" s="14" customFormat="1" ht="17.25" customHeight="1" thickBot="1">
      <c r="A3" s="44"/>
      <c r="B3" s="44"/>
      <c r="C3" s="44"/>
      <c r="D3" s="44"/>
      <c r="E3" s="44"/>
    </row>
    <row r="4" spans="1:5" s="16" customFormat="1" ht="25.5" customHeight="1">
      <c r="A4" s="240"/>
      <c r="B4" s="230" t="s">
        <v>90</v>
      </c>
      <c r="C4" s="230" t="s">
        <v>158</v>
      </c>
      <c r="D4" s="242" t="s">
        <v>42</v>
      </c>
      <c r="E4" s="243"/>
    </row>
    <row r="5" spans="1:5" s="16" customFormat="1" ht="37.5" customHeight="1">
      <c r="A5" s="241"/>
      <c r="B5" s="230"/>
      <c r="C5" s="230"/>
      <c r="D5" s="48" t="s">
        <v>44</v>
      </c>
      <c r="E5" s="49" t="s">
        <v>2</v>
      </c>
    </row>
    <row r="6" spans="1:7" s="24" customFormat="1" ht="34.5" customHeight="1">
      <c r="A6" s="75" t="s">
        <v>11</v>
      </c>
      <c r="B6" s="67">
        <f>SUM(B7:B15)</f>
        <v>285</v>
      </c>
      <c r="C6" s="67">
        <f>SUM(C7:C15)</f>
        <v>181</v>
      </c>
      <c r="D6" s="67">
        <f>C6-B6</f>
        <v>-104</v>
      </c>
      <c r="E6" s="68">
        <f aca="true" t="shared" si="0" ref="E6:E15">ROUND(C6/B6*100,1)</f>
        <v>63.5</v>
      </c>
      <c r="G6" s="25"/>
    </row>
    <row r="7" spans="1:11" ht="51" customHeight="1">
      <c r="A7" s="69" t="s">
        <v>32</v>
      </c>
      <c r="B7" s="70">
        <v>24</v>
      </c>
      <c r="C7" s="70">
        <v>39</v>
      </c>
      <c r="D7" s="71">
        <f aca="true" t="shared" si="1" ref="D7:D15">C7-B7</f>
        <v>15</v>
      </c>
      <c r="E7" s="68">
        <f t="shared" si="0"/>
        <v>162.5</v>
      </c>
      <c r="G7" s="25"/>
      <c r="H7" s="26"/>
      <c r="K7" s="26"/>
    </row>
    <row r="8" spans="1:11" ht="27" customHeight="1">
      <c r="A8" s="69" t="s">
        <v>33</v>
      </c>
      <c r="B8" s="70">
        <v>66</v>
      </c>
      <c r="C8" s="70">
        <v>63</v>
      </c>
      <c r="D8" s="71">
        <f t="shared" si="1"/>
        <v>-3</v>
      </c>
      <c r="E8" s="68">
        <f t="shared" si="0"/>
        <v>95.5</v>
      </c>
      <c r="G8" s="25"/>
      <c r="H8" s="26"/>
      <c r="K8" s="26"/>
    </row>
    <row r="9" spans="1:11" s="21" customFormat="1" ht="25.5" customHeight="1">
      <c r="A9" s="69" t="s">
        <v>34</v>
      </c>
      <c r="B9" s="70">
        <v>19</v>
      </c>
      <c r="C9" s="70">
        <v>51</v>
      </c>
      <c r="D9" s="71">
        <f t="shared" si="1"/>
        <v>32</v>
      </c>
      <c r="E9" s="68">
        <f t="shared" si="0"/>
        <v>268.4</v>
      </c>
      <c r="F9" s="19"/>
      <c r="G9" s="25"/>
      <c r="H9" s="26"/>
      <c r="I9" s="19"/>
      <c r="K9" s="26"/>
    </row>
    <row r="10" spans="1:11" ht="28.5" customHeight="1">
      <c r="A10" s="69" t="s">
        <v>35</v>
      </c>
      <c r="B10" s="70">
        <v>7</v>
      </c>
      <c r="C10" s="70">
        <v>9</v>
      </c>
      <c r="D10" s="71">
        <f t="shared" si="1"/>
        <v>2</v>
      </c>
      <c r="E10" s="68">
        <f t="shared" si="0"/>
        <v>128.6</v>
      </c>
      <c r="G10" s="25"/>
      <c r="H10" s="26"/>
      <c r="K10" s="26"/>
    </row>
    <row r="11" spans="1:11" ht="28.5" customHeight="1">
      <c r="A11" s="69" t="s">
        <v>36</v>
      </c>
      <c r="B11" s="70">
        <v>10</v>
      </c>
      <c r="C11" s="70">
        <v>12</v>
      </c>
      <c r="D11" s="71">
        <f t="shared" si="1"/>
        <v>2</v>
      </c>
      <c r="E11" s="68">
        <f t="shared" si="0"/>
        <v>120</v>
      </c>
      <c r="G11" s="25"/>
      <c r="H11" s="26"/>
      <c r="K11" s="26"/>
    </row>
    <row r="12" spans="1:11" ht="64.5" customHeight="1">
      <c r="A12" s="69" t="s">
        <v>37</v>
      </c>
      <c r="B12" s="70">
        <v>4</v>
      </c>
      <c r="C12" s="70">
        <v>0</v>
      </c>
      <c r="D12" s="71">
        <f t="shared" si="1"/>
        <v>-4</v>
      </c>
      <c r="E12" s="68">
        <f t="shared" si="0"/>
        <v>0</v>
      </c>
      <c r="G12" s="25"/>
      <c r="H12" s="26"/>
      <c r="K12" s="26"/>
    </row>
    <row r="13" spans="1:18" ht="30.75" customHeight="1">
      <c r="A13" s="69" t="s">
        <v>38</v>
      </c>
      <c r="B13" s="70">
        <v>29</v>
      </c>
      <c r="C13" s="70">
        <v>5</v>
      </c>
      <c r="D13" s="71">
        <f t="shared" si="1"/>
        <v>-24</v>
      </c>
      <c r="E13" s="68">
        <f t="shared" si="0"/>
        <v>17.2</v>
      </c>
      <c r="G13" s="25"/>
      <c r="H13" s="26"/>
      <c r="K13" s="26"/>
      <c r="R13" s="27"/>
    </row>
    <row r="14" spans="1:18" ht="80.25" customHeight="1">
      <c r="A14" s="69" t="s">
        <v>39</v>
      </c>
      <c r="B14" s="70">
        <v>16</v>
      </c>
      <c r="C14" s="70">
        <v>2</v>
      </c>
      <c r="D14" s="71">
        <f t="shared" si="1"/>
        <v>-14</v>
      </c>
      <c r="E14" s="68">
        <f t="shared" si="0"/>
        <v>12.5</v>
      </c>
      <c r="G14" s="25"/>
      <c r="H14" s="26"/>
      <c r="K14" s="26"/>
      <c r="R14" s="27"/>
    </row>
    <row r="15" spans="1:18" ht="33" customHeight="1" thickBot="1">
      <c r="A15" s="72" t="s">
        <v>40</v>
      </c>
      <c r="B15" s="73">
        <v>110</v>
      </c>
      <c r="C15" s="73">
        <v>0</v>
      </c>
      <c r="D15" s="74">
        <f t="shared" si="1"/>
        <v>-110</v>
      </c>
      <c r="E15" s="68">
        <f t="shared" si="0"/>
        <v>0</v>
      </c>
      <c r="G15" s="25"/>
      <c r="H15" s="26"/>
      <c r="K15" s="26"/>
      <c r="R15" s="27"/>
    </row>
    <row r="16" spans="1:18" ht="12.75">
      <c r="A16" s="23"/>
      <c r="B16" s="23"/>
      <c r="C16" s="23"/>
      <c r="D16" s="23"/>
      <c r="R16" s="27"/>
    </row>
    <row r="17" spans="1:18" ht="12.75">
      <c r="A17" s="23"/>
      <c r="B17" s="23"/>
      <c r="C17" s="23"/>
      <c r="D17" s="23"/>
      <c r="R17" s="27"/>
    </row>
    <row r="18" ht="12.75">
      <c r="R18" s="27"/>
    </row>
    <row r="19" ht="12.75">
      <c r="R19" s="27"/>
    </row>
    <row r="20" ht="12.75">
      <c r="R20" s="27"/>
    </row>
    <row r="21" ht="12.75">
      <c r="R21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9" sqref="A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4" t="s">
        <v>120</v>
      </c>
      <c r="B1" s="244"/>
      <c r="C1" s="244"/>
      <c r="D1" s="244"/>
      <c r="E1" s="244"/>
    </row>
    <row r="2" spans="1:5" ht="27" customHeight="1">
      <c r="A2" s="245" t="s">
        <v>161</v>
      </c>
      <c r="B2" s="245"/>
      <c r="C2" s="245"/>
      <c r="D2" s="245"/>
      <c r="E2" s="245"/>
    </row>
    <row r="3" spans="1:6" ht="18" customHeight="1">
      <c r="A3" s="246" t="s">
        <v>0</v>
      </c>
      <c r="B3" s="247" t="s">
        <v>90</v>
      </c>
      <c r="C3" s="247" t="s">
        <v>158</v>
      </c>
      <c r="D3" s="248" t="s">
        <v>1</v>
      </c>
      <c r="E3" s="248"/>
      <c r="F3" s="2"/>
    </row>
    <row r="4" spans="1:6" ht="50.25" customHeight="1">
      <c r="A4" s="246"/>
      <c r="B4" s="247"/>
      <c r="C4" s="247"/>
      <c r="D4" s="13" t="s">
        <v>2</v>
      </c>
      <c r="E4" s="28" t="s">
        <v>62</v>
      </c>
      <c r="F4" s="2"/>
    </row>
    <row r="5" spans="1:6" ht="21" customHeight="1">
      <c r="A5" s="76" t="s">
        <v>58</v>
      </c>
      <c r="B5" s="84">
        <v>7671</v>
      </c>
      <c r="C5" s="84">
        <v>6950</v>
      </c>
      <c r="D5" s="78">
        <f aca="true" t="shared" si="0" ref="D5:D19">ROUND(C5/B5*100,1)</f>
        <v>90.6</v>
      </c>
      <c r="E5" s="79">
        <f aca="true" t="shared" si="1" ref="E5:E18">C5-B5</f>
        <v>-721</v>
      </c>
      <c r="F5" s="1" t="s">
        <v>3</v>
      </c>
    </row>
    <row r="6" spans="1:5" ht="15.75">
      <c r="A6" s="80" t="s">
        <v>4</v>
      </c>
      <c r="B6" s="115">
        <v>1055</v>
      </c>
      <c r="C6" s="115">
        <v>1020</v>
      </c>
      <c r="D6" s="82">
        <f t="shared" si="0"/>
        <v>96.7</v>
      </c>
      <c r="E6" s="83">
        <f t="shared" si="1"/>
        <v>-35</v>
      </c>
    </row>
    <row r="7" spans="1:7" ht="33" customHeight="1">
      <c r="A7" s="76" t="s">
        <v>59</v>
      </c>
      <c r="B7" s="84">
        <v>594</v>
      </c>
      <c r="C7" s="77">
        <v>539</v>
      </c>
      <c r="D7" s="78">
        <f t="shared" si="0"/>
        <v>90.7</v>
      </c>
      <c r="E7" s="116">
        <f t="shared" si="1"/>
        <v>-55</v>
      </c>
      <c r="F7" s="3"/>
      <c r="G7" s="4"/>
    </row>
    <row r="8" spans="1:7" ht="31.5">
      <c r="A8" s="220" t="s">
        <v>60</v>
      </c>
      <c r="B8" s="115">
        <v>408</v>
      </c>
      <c r="C8" s="81">
        <v>301</v>
      </c>
      <c r="D8" s="78">
        <f t="shared" si="0"/>
        <v>73.8</v>
      </c>
      <c r="E8" s="116">
        <f t="shared" si="1"/>
        <v>-107</v>
      </c>
      <c r="F8" s="3"/>
      <c r="G8" s="4"/>
    </row>
    <row r="9" spans="1:7" ht="33" customHeight="1">
      <c r="A9" s="221" t="s">
        <v>5</v>
      </c>
      <c r="B9" s="117">
        <v>68.7</v>
      </c>
      <c r="C9" s="117">
        <v>55.8</v>
      </c>
      <c r="D9" s="252" t="s">
        <v>164</v>
      </c>
      <c r="E9" s="253"/>
      <c r="F9" s="5"/>
      <c r="G9" s="4"/>
    </row>
    <row r="10" spans="1:7" ht="33" customHeight="1">
      <c r="A10" s="80" t="s">
        <v>61</v>
      </c>
      <c r="B10" s="115">
        <v>0</v>
      </c>
      <c r="C10" s="115">
        <v>0</v>
      </c>
      <c r="D10" s="78" t="e">
        <f>ROUND(C10/B10*100,1)</f>
        <v>#DIV/0!</v>
      </c>
      <c r="E10" s="116">
        <f>C10-B10</f>
        <v>0</v>
      </c>
      <c r="F10" s="5"/>
      <c r="G10" s="4"/>
    </row>
    <row r="11" spans="1:7" ht="36" customHeight="1">
      <c r="A11" s="80" t="s">
        <v>124</v>
      </c>
      <c r="B11" s="115">
        <v>20</v>
      </c>
      <c r="C11" s="115">
        <v>15</v>
      </c>
      <c r="D11" s="118">
        <f>ROUND(C11/B11*100,1)</f>
        <v>75</v>
      </c>
      <c r="E11" s="119">
        <f>C11-B11</f>
        <v>-5</v>
      </c>
      <c r="F11" s="5"/>
      <c r="G11" s="4"/>
    </row>
    <row r="12" spans="1:5" ht="33" customHeight="1">
      <c r="A12" s="80" t="s">
        <v>63</v>
      </c>
      <c r="B12" s="81">
        <v>91</v>
      </c>
      <c r="C12" s="115">
        <v>119</v>
      </c>
      <c r="D12" s="82">
        <f t="shared" si="0"/>
        <v>130.8</v>
      </c>
      <c r="E12" s="83">
        <f t="shared" si="1"/>
        <v>28</v>
      </c>
    </row>
    <row r="13" spans="1:5" ht="16.5" customHeight="1">
      <c r="A13" s="80" t="s">
        <v>64</v>
      </c>
      <c r="B13" s="81">
        <v>2</v>
      </c>
      <c r="C13" s="115">
        <v>13</v>
      </c>
      <c r="D13" s="82">
        <f t="shared" si="0"/>
        <v>650</v>
      </c>
      <c r="E13" s="83">
        <f>C13-B13</f>
        <v>11</v>
      </c>
    </row>
    <row r="14" spans="1:5" ht="17.25" customHeight="1">
      <c r="A14" s="80" t="s">
        <v>65</v>
      </c>
      <c r="B14" s="123">
        <v>0</v>
      </c>
      <c r="C14" s="124">
        <v>0</v>
      </c>
      <c r="D14" s="82" t="e">
        <f t="shared" si="0"/>
        <v>#DIV/0!</v>
      </c>
      <c r="E14" s="125">
        <f>C14-B14</f>
        <v>0</v>
      </c>
    </row>
    <row r="15" spans="1:6" ht="33.75" customHeight="1">
      <c r="A15" s="76" t="s">
        <v>66</v>
      </c>
      <c r="B15" s="77">
        <v>81</v>
      </c>
      <c r="C15" s="120">
        <v>83</v>
      </c>
      <c r="D15" s="78">
        <f t="shared" si="0"/>
        <v>102.5</v>
      </c>
      <c r="E15" s="79">
        <f t="shared" si="1"/>
        <v>2</v>
      </c>
      <c r="F15" s="6"/>
    </row>
    <row r="16" spans="1:6" ht="31.5">
      <c r="A16" s="80" t="s">
        <v>67</v>
      </c>
      <c r="B16" s="115">
        <v>603</v>
      </c>
      <c r="C16" s="115">
        <v>695</v>
      </c>
      <c r="D16" s="121">
        <f t="shared" si="0"/>
        <v>115.3</v>
      </c>
      <c r="E16" s="83">
        <f t="shared" si="1"/>
        <v>92</v>
      </c>
      <c r="F16" s="7"/>
    </row>
    <row r="17" spans="1:11" ht="15.75">
      <c r="A17" s="76" t="s">
        <v>8</v>
      </c>
      <c r="B17" s="77">
        <v>2180</v>
      </c>
      <c r="C17" s="77">
        <v>2343</v>
      </c>
      <c r="D17" s="78">
        <f t="shared" si="0"/>
        <v>107.5</v>
      </c>
      <c r="E17" s="79">
        <f t="shared" si="1"/>
        <v>163</v>
      </c>
      <c r="F17" s="7"/>
      <c r="K17" s="8"/>
    </row>
    <row r="18" spans="1:6" ht="16.5" customHeight="1">
      <c r="A18" s="80" t="s">
        <v>4</v>
      </c>
      <c r="B18" s="81">
        <v>962</v>
      </c>
      <c r="C18" s="81">
        <v>1022</v>
      </c>
      <c r="D18" s="82">
        <f t="shared" si="0"/>
        <v>106.2</v>
      </c>
      <c r="E18" s="83">
        <f t="shared" si="1"/>
        <v>60</v>
      </c>
      <c r="F18" s="7"/>
    </row>
    <row r="19" spans="1:6" ht="37.5" customHeight="1">
      <c r="A19" s="76" t="s">
        <v>162</v>
      </c>
      <c r="B19" s="77">
        <v>2157</v>
      </c>
      <c r="C19" s="84">
        <v>2743</v>
      </c>
      <c r="D19" s="82">
        <f t="shared" si="0"/>
        <v>127.2</v>
      </c>
      <c r="E19" s="85" t="s">
        <v>165</v>
      </c>
      <c r="F19" s="7"/>
    </row>
    <row r="20" spans="1:5" ht="9" customHeight="1">
      <c r="A20" s="254" t="s">
        <v>163</v>
      </c>
      <c r="B20" s="254"/>
      <c r="C20" s="254"/>
      <c r="D20" s="254"/>
      <c r="E20" s="254"/>
    </row>
    <row r="21" spans="1:5" ht="21.75" customHeight="1">
      <c r="A21" s="255"/>
      <c r="B21" s="255"/>
      <c r="C21" s="255"/>
      <c r="D21" s="255"/>
      <c r="E21" s="255"/>
    </row>
    <row r="22" spans="1:5" ht="12.75" customHeight="1">
      <c r="A22" s="246" t="s">
        <v>0</v>
      </c>
      <c r="B22" s="247" t="s">
        <v>90</v>
      </c>
      <c r="C22" s="247" t="s">
        <v>158</v>
      </c>
      <c r="D22" s="256" t="s">
        <v>1</v>
      </c>
      <c r="E22" s="257"/>
    </row>
    <row r="23" spans="1:5" ht="48.75" customHeight="1">
      <c r="A23" s="246"/>
      <c r="B23" s="247"/>
      <c r="C23" s="247"/>
      <c r="D23" s="13" t="s">
        <v>2</v>
      </c>
      <c r="E23" s="28" t="s">
        <v>62</v>
      </c>
    </row>
    <row r="24" spans="1:8" ht="26.25" customHeight="1">
      <c r="A24" s="76" t="s">
        <v>58</v>
      </c>
      <c r="B24" s="77">
        <v>6915</v>
      </c>
      <c r="C24" s="84">
        <v>6280</v>
      </c>
      <c r="D24" s="78">
        <f>ROUND(C24/B24*100,1)</f>
        <v>90.8</v>
      </c>
      <c r="E24" s="79">
        <f>C24-B24</f>
        <v>-635</v>
      </c>
      <c r="G24" s="9"/>
      <c r="H24" s="9"/>
    </row>
    <row r="25" spans="1:5" ht="31.5">
      <c r="A25" s="76" t="s">
        <v>68</v>
      </c>
      <c r="B25" s="77">
        <v>5837</v>
      </c>
      <c r="C25" s="84">
        <v>5361</v>
      </c>
      <c r="D25" s="78">
        <f>ROUND(C25/B25*100,1)</f>
        <v>91.8</v>
      </c>
      <c r="E25" s="116">
        <f>C25-B25</f>
        <v>-476</v>
      </c>
    </row>
    <row r="26" spans="1:5" ht="24" customHeight="1">
      <c r="A26" s="76" t="s">
        <v>69</v>
      </c>
      <c r="B26" s="84">
        <v>1147</v>
      </c>
      <c r="C26" s="84">
        <v>1334</v>
      </c>
      <c r="D26" s="78">
        <f>ROUND(C26/B26*100,1)</f>
        <v>116.3</v>
      </c>
      <c r="E26" s="116">
        <f>C26-B26</f>
        <v>187</v>
      </c>
    </row>
    <row r="27" spans="1:5" ht="38.25" customHeight="1">
      <c r="A27" s="76" t="s">
        <v>70</v>
      </c>
      <c r="B27" s="122" t="s">
        <v>144</v>
      </c>
      <c r="C27" s="122">
        <v>239</v>
      </c>
      <c r="D27" s="78" t="s">
        <v>144</v>
      </c>
      <c r="E27" s="116" t="s">
        <v>144</v>
      </c>
    </row>
    <row r="28" spans="1:10" ht="34.5" customHeight="1">
      <c r="A28" s="87" t="s">
        <v>6</v>
      </c>
      <c r="B28" s="84">
        <v>4773</v>
      </c>
      <c r="C28" s="84">
        <v>5666</v>
      </c>
      <c r="D28" s="86">
        <f>ROUND(C28/B28*100,1)</f>
        <v>118.7</v>
      </c>
      <c r="E28" s="88" t="s">
        <v>166</v>
      </c>
      <c r="F28" s="7"/>
      <c r="G28" s="7"/>
      <c r="I28" s="7"/>
      <c r="J28" s="10"/>
    </row>
    <row r="29" spans="1:5" ht="24.75" customHeight="1">
      <c r="A29" s="76" t="s">
        <v>7</v>
      </c>
      <c r="B29" s="89">
        <v>6</v>
      </c>
      <c r="C29" s="89">
        <v>5</v>
      </c>
      <c r="D29" s="249" t="s">
        <v>149</v>
      </c>
      <c r="E29" s="250"/>
    </row>
    <row r="30" spans="1:5" ht="33" customHeight="1">
      <c r="A30" s="251"/>
      <c r="B30" s="251"/>
      <c r="C30" s="251"/>
      <c r="D30" s="251"/>
      <c r="E30" s="251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22"/>
  <sheetViews>
    <sheetView zoomScalePageLayoutView="0" workbookViewId="0" topLeftCell="A1">
      <selection activeCell="DT21" sqref="DT21"/>
    </sheetView>
  </sheetViews>
  <sheetFormatPr defaultColWidth="9.140625" defaultRowHeight="15"/>
  <cols>
    <col min="1" max="1" width="14.8515625" style="0" customWidth="1"/>
    <col min="2" max="2" width="6.28125" style="0" customWidth="1"/>
    <col min="3" max="4" width="5.8515625" style="0" customWidth="1"/>
    <col min="5" max="5" width="5.7109375" style="0" customWidth="1"/>
    <col min="6" max="6" width="5.8515625" style="0" customWidth="1"/>
    <col min="7" max="7" width="5.57421875" style="0" customWidth="1"/>
    <col min="8" max="8" width="6.281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4.140625" style="0" customWidth="1"/>
    <col min="14" max="14" width="5.00390625" style="0" customWidth="1"/>
    <col min="15" max="15" width="5.421875" style="0" customWidth="1"/>
    <col min="16" max="16" width="5.8515625" style="0" customWidth="1"/>
    <col min="17" max="17" width="5.28125" style="0" customWidth="1"/>
    <col min="18" max="18" width="4.7109375" style="0" customWidth="1"/>
    <col min="19" max="20" width="5.00390625" style="0" customWidth="1"/>
    <col min="21" max="21" width="5.421875" style="0" customWidth="1"/>
    <col min="22" max="22" width="5.28125" style="0" customWidth="1"/>
    <col min="23" max="23" width="5.8515625" style="0" customWidth="1"/>
    <col min="24" max="24" width="4.8515625" style="0" customWidth="1"/>
    <col min="25" max="25" width="6.140625" style="0" customWidth="1"/>
    <col min="26" max="26" width="5.8515625" style="0" customWidth="1"/>
    <col min="27" max="27" width="6.7109375" style="0" customWidth="1"/>
    <col min="28" max="28" width="6.140625" style="0" customWidth="1"/>
    <col min="29" max="30" width="4.421875" style="0" customWidth="1"/>
    <col min="31" max="31" width="4.8515625" style="0" customWidth="1"/>
    <col min="32" max="32" width="4.28125" style="0" customWidth="1"/>
    <col min="33" max="34" width="5.28125" style="0" customWidth="1"/>
    <col min="35" max="35" width="4.8515625" style="0" customWidth="1"/>
    <col min="36" max="36" width="4.57421875" style="0" customWidth="1"/>
    <col min="37" max="37" width="4.421875" style="0" customWidth="1"/>
    <col min="38" max="38" width="5.421875" style="0" customWidth="1"/>
    <col min="39" max="39" width="4.57421875" style="0" customWidth="1"/>
    <col min="40" max="40" width="5.28125" style="0" customWidth="1"/>
    <col min="41" max="41" width="5.57421875" style="0" customWidth="1"/>
    <col min="42" max="42" width="5.140625" style="0" customWidth="1"/>
    <col min="43" max="43" width="4.7109375" style="0" customWidth="1"/>
    <col min="44" max="44" width="5.57421875" style="0" customWidth="1"/>
    <col min="45" max="45" width="5.8515625" style="0" customWidth="1"/>
    <col min="46" max="46" width="5.7109375" style="0" customWidth="1"/>
    <col min="47" max="48" width="5.28125" style="0" customWidth="1"/>
    <col min="49" max="49" width="7.140625" style="0" customWidth="1"/>
    <col min="50" max="50" width="6.7109375" style="0" customWidth="1"/>
    <col min="51" max="51" width="6.140625" style="0" customWidth="1"/>
    <col min="52" max="52" width="5.7109375" style="0" customWidth="1"/>
    <col min="53" max="53" width="5.57421875" style="0" customWidth="1"/>
    <col min="54" max="54" width="5.28125" style="0" customWidth="1"/>
    <col min="55" max="55" width="5.57421875" style="0" customWidth="1"/>
    <col min="56" max="56" width="6.00390625" style="0" customWidth="1"/>
    <col min="57" max="57" width="5.28125" style="0" customWidth="1"/>
    <col min="58" max="59" width="6.00390625" style="0" customWidth="1"/>
    <col min="60" max="60" width="5.421875" style="0" customWidth="1"/>
    <col min="61" max="61" width="4.8515625" style="0" customWidth="1"/>
    <col min="62" max="62" width="5.7109375" style="0" customWidth="1"/>
    <col min="63" max="63" width="6.421875" style="0" customWidth="1"/>
    <col min="64" max="64" width="5.7109375" style="0" customWidth="1"/>
    <col min="65" max="65" width="5.8515625" style="0" customWidth="1"/>
    <col min="66" max="66" width="5.57421875" style="0" customWidth="1"/>
    <col min="67" max="67" width="5.00390625" style="0" customWidth="1"/>
    <col min="68" max="68" width="6.00390625" style="0" customWidth="1"/>
    <col min="69" max="69" width="4.7109375" style="0" customWidth="1"/>
    <col min="70" max="70" width="6.00390625" style="0" customWidth="1"/>
    <col min="71" max="71" width="5.421875" style="0" customWidth="1"/>
    <col min="72" max="72" width="5.140625" style="0" customWidth="1"/>
    <col min="73" max="73" width="5.7109375" style="0" customWidth="1"/>
    <col min="74" max="74" width="6.00390625" style="0" customWidth="1"/>
    <col min="75" max="75" width="5.7109375" style="0" customWidth="1"/>
    <col min="76" max="76" width="5.00390625" style="0" customWidth="1"/>
    <col min="77" max="77" width="4.8515625" style="0" customWidth="1"/>
    <col min="78" max="78" width="4.57421875" style="0" customWidth="1"/>
    <col min="79" max="79" width="4.8515625" style="0" customWidth="1"/>
    <col min="80" max="81" width="5.00390625" style="0" customWidth="1"/>
    <col min="82" max="82" width="4.421875" style="0" customWidth="1"/>
    <col min="83" max="83" width="5.140625" style="0" customWidth="1"/>
    <col min="84" max="84" width="4.8515625" style="0" customWidth="1"/>
    <col min="85" max="85" width="5.140625" style="0" customWidth="1"/>
    <col min="86" max="86" width="4.7109375" style="0" customWidth="1"/>
    <col min="87" max="87" width="4.8515625" style="0" customWidth="1"/>
    <col min="88" max="88" width="4.7109375" style="0" customWidth="1"/>
    <col min="89" max="89" width="4.28125" style="0" customWidth="1"/>
    <col min="90" max="90" width="4.7109375" style="0" customWidth="1"/>
    <col min="91" max="91" width="5.28125" style="0" customWidth="1"/>
    <col min="92" max="92" width="6.28125" style="0" hidden="1" customWidth="1"/>
    <col min="93" max="94" width="9.140625" style="0" hidden="1" customWidth="1"/>
    <col min="95" max="95" width="0.2890625" style="0" customWidth="1"/>
    <col min="96" max="97" width="5.28125" style="0" customWidth="1"/>
    <col min="98" max="98" width="5.57421875" style="0" customWidth="1"/>
    <col min="99" max="99" width="4.421875" style="0" customWidth="1"/>
    <col min="100" max="100" width="5.57421875" style="0" customWidth="1"/>
    <col min="101" max="101" width="5.421875" style="0" customWidth="1"/>
    <col min="102" max="102" width="5.7109375" style="0" customWidth="1"/>
    <col min="103" max="103" width="4.8515625" style="0" customWidth="1"/>
    <col min="104" max="104" width="5.8515625" style="0" customWidth="1"/>
    <col min="105" max="105" width="5.7109375" style="0" customWidth="1"/>
    <col min="106" max="106" width="4.7109375" style="0" customWidth="1"/>
    <col min="107" max="107" width="4.8515625" style="0" customWidth="1"/>
    <col min="108" max="116" width="4.57421875" style="0" customWidth="1"/>
    <col min="117" max="117" width="6.00390625" style="0" customWidth="1"/>
    <col min="118" max="118" width="5.8515625" style="0" customWidth="1"/>
    <col min="119" max="119" width="6.140625" style="0" customWidth="1"/>
    <col min="120" max="120" width="6.57421875" style="0" customWidth="1"/>
    <col min="121" max="121" width="7.57421875" style="0" customWidth="1"/>
    <col min="122" max="122" width="7.00390625" style="0" customWidth="1"/>
    <col min="123" max="123" width="6.421875" style="0" customWidth="1"/>
    <col min="124" max="124" width="6.7109375" style="0" customWidth="1"/>
    <col min="125" max="125" width="6.28125" style="0" customWidth="1"/>
    <col min="126" max="126" width="6.57421875" style="0" customWidth="1"/>
    <col min="127" max="127" width="6.28125" style="0" customWidth="1"/>
    <col min="128" max="128" width="6.00390625" style="0" customWidth="1"/>
    <col min="129" max="129" width="6.28125" style="0" customWidth="1"/>
    <col min="130" max="131" width="7.57421875" style="0" customWidth="1"/>
    <col min="132" max="133" width="8.140625" style="0" customWidth="1"/>
    <col min="134" max="134" width="7.57421875" style="0" customWidth="1"/>
  </cols>
  <sheetData>
    <row r="1" spans="1:141" ht="22.5">
      <c r="A1" s="165"/>
      <c r="B1" s="265" t="s">
        <v>71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132"/>
      <c r="Y1" s="132"/>
      <c r="Z1" s="132"/>
      <c r="AA1" s="132"/>
      <c r="AB1" s="132"/>
      <c r="AC1" s="132"/>
      <c r="AD1" s="132"/>
      <c r="AE1" s="132"/>
      <c r="AF1" s="133"/>
      <c r="AG1" s="134"/>
      <c r="AH1" s="134"/>
      <c r="AI1" s="135"/>
      <c r="AJ1" s="135"/>
      <c r="AK1" s="135"/>
      <c r="AL1" s="135"/>
      <c r="AM1" s="135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66"/>
      <c r="BI1" s="166"/>
      <c r="BJ1" s="111"/>
      <c r="BK1" s="111"/>
      <c r="BL1" s="166"/>
      <c r="BM1" s="166"/>
      <c r="BN1" s="166"/>
      <c r="BO1" s="166"/>
      <c r="BP1" s="166"/>
      <c r="BQ1" s="166"/>
      <c r="BR1" s="166"/>
      <c r="BS1" s="111"/>
      <c r="BT1" s="111"/>
      <c r="BU1" s="110"/>
      <c r="BV1" s="110"/>
      <c r="BW1" s="110"/>
      <c r="BX1" s="110"/>
      <c r="BY1" s="110"/>
      <c r="BZ1" s="110"/>
      <c r="CA1" s="166"/>
      <c r="CB1" s="110"/>
      <c r="CC1" s="166"/>
      <c r="CD1" s="166"/>
      <c r="CE1" s="166"/>
      <c r="CF1" s="166"/>
      <c r="CG1" s="166"/>
      <c r="CH1" s="111"/>
      <c r="CI1" s="111"/>
      <c r="CJ1" s="111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66"/>
      <c r="CZ1" s="110"/>
      <c r="DA1" s="110"/>
      <c r="DB1" s="110"/>
      <c r="DC1" s="166"/>
      <c r="DD1" s="110"/>
      <c r="DE1" s="110"/>
      <c r="DF1" s="110"/>
      <c r="DG1" s="127"/>
      <c r="DH1" s="166"/>
      <c r="DI1" s="127"/>
      <c r="DJ1" s="127"/>
      <c r="DK1" s="166"/>
      <c r="DL1" s="111"/>
      <c r="DM1" s="166"/>
      <c r="DN1" s="166"/>
      <c r="DO1" s="111"/>
      <c r="DP1" s="166"/>
      <c r="DQ1" s="166"/>
      <c r="DR1" s="166"/>
      <c r="DS1" s="266"/>
      <c r="DT1" s="266"/>
      <c r="DU1" s="266"/>
      <c r="DV1" s="266"/>
      <c r="DW1" s="266"/>
      <c r="DX1" s="266"/>
      <c r="DY1" s="266"/>
      <c r="DZ1" s="266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</row>
    <row r="2" spans="1:141" ht="29.25" customHeight="1" thickBot="1">
      <c r="A2" s="167"/>
      <c r="B2" s="267" t="s">
        <v>167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128"/>
      <c r="Y2" s="128"/>
      <c r="Z2" s="128"/>
      <c r="AA2" s="128"/>
      <c r="AB2" s="128"/>
      <c r="AC2" s="128"/>
      <c r="AD2" s="128"/>
      <c r="AE2" s="128"/>
      <c r="AF2" s="144"/>
      <c r="AG2" s="144"/>
      <c r="AH2" s="144"/>
      <c r="AI2" s="112"/>
      <c r="AJ2" s="112"/>
      <c r="AK2" s="112"/>
      <c r="AL2" s="112"/>
      <c r="AM2" s="112"/>
      <c r="AN2" s="113"/>
      <c r="AO2" s="113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66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1" t="s">
        <v>72</v>
      </c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1" t="s">
        <v>72</v>
      </c>
      <c r="DC2" s="114"/>
      <c r="DD2" s="114"/>
      <c r="DE2" s="114"/>
      <c r="DF2" s="114"/>
      <c r="DG2" s="12"/>
      <c r="DH2" s="12"/>
      <c r="DI2" s="12"/>
      <c r="DJ2" s="12"/>
      <c r="DK2" s="12"/>
      <c r="DL2" s="12"/>
      <c r="DM2" s="166"/>
      <c r="DN2" s="166"/>
      <c r="DO2" s="166"/>
      <c r="DP2" s="166"/>
      <c r="DQ2" s="166"/>
      <c r="DR2" s="166"/>
      <c r="DS2" s="166"/>
      <c r="DT2" s="11"/>
      <c r="DU2" s="166"/>
      <c r="DV2" s="166"/>
      <c r="DW2" s="166"/>
      <c r="DX2" s="166"/>
      <c r="DY2" s="111" t="s">
        <v>72</v>
      </c>
      <c r="DZ2" s="166"/>
      <c r="EA2" s="12"/>
      <c r="EB2" s="12"/>
      <c r="EC2" s="12"/>
      <c r="ED2" s="12"/>
      <c r="EE2" s="12"/>
      <c r="EF2" s="12"/>
      <c r="EG2" s="12"/>
      <c r="EH2" s="12"/>
      <c r="EI2" s="12"/>
      <c r="EJ2" s="147"/>
      <c r="EK2" s="12"/>
    </row>
    <row r="3" spans="1:141" ht="13.5" customHeight="1">
      <c r="A3" s="258" t="s">
        <v>125</v>
      </c>
      <c r="B3" s="269" t="s">
        <v>91</v>
      </c>
      <c r="C3" s="269"/>
      <c r="D3" s="269"/>
      <c r="E3" s="269"/>
      <c r="F3" s="271" t="s">
        <v>92</v>
      </c>
      <c r="G3" s="272"/>
      <c r="H3" s="272"/>
      <c r="I3" s="273"/>
      <c r="J3" s="271" t="s">
        <v>93</v>
      </c>
      <c r="K3" s="272"/>
      <c r="L3" s="272"/>
      <c r="M3" s="273"/>
      <c r="N3" s="271" t="s">
        <v>94</v>
      </c>
      <c r="O3" s="272"/>
      <c r="P3" s="272"/>
      <c r="Q3" s="273"/>
      <c r="R3" s="271" t="s">
        <v>95</v>
      </c>
      <c r="S3" s="272"/>
      <c r="T3" s="273"/>
      <c r="U3" s="271" t="s">
        <v>96</v>
      </c>
      <c r="V3" s="272"/>
      <c r="W3" s="272"/>
      <c r="X3" s="273"/>
      <c r="Y3" s="269" t="s">
        <v>97</v>
      </c>
      <c r="Z3" s="269"/>
      <c r="AA3" s="269"/>
      <c r="AB3" s="269"/>
      <c r="AC3" s="271" t="s">
        <v>150</v>
      </c>
      <c r="AD3" s="272"/>
      <c r="AE3" s="272"/>
      <c r="AF3" s="273"/>
      <c r="AG3" s="271" t="s">
        <v>151</v>
      </c>
      <c r="AH3" s="272"/>
      <c r="AI3" s="273"/>
      <c r="AJ3" s="271" t="s">
        <v>99</v>
      </c>
      <c r="AK3" s="272"/>
      <c r="AL3" s="272"/>
      <c r="AM3" s="273"/>
      <c r="AN3" s="271" t="s">
        <v>98</v>
      </c>
      <c r="AO3" s="272"/>
      <c r="AP3" s="272"/>
      <c r="AQ3" s="273"/>
      <c r="AR3" s="271" t="s">
        <v>152</v>
      </c>
      <c r="AS3" s="272"/>
      <c r="AT3" s="273"/>
      <c r="AU3" s="271" t="s">
        <v>153</v>
      </c>
      <c r="AV3" s="272"/>
      <c r="AW3" s="272"/>
      <c r="AX3" s="273"/>
      <c r="AY3" s="271" t="s">
        <v>154</v>
      </c>
      <c r="AZ3" s="272"/>
      <c r="BA3" s="273"/>
      <c r="BB3" s="271" t="s">
        <v>100</v>
      </c>
      <c r="BC3" s="272"/>
      <c r="BD3" s="272"/>
      <c r="BE3" s="273"/>
      <c r="BF3" s="271" t="s">
        <v>101</v>
      </c>
      <c r="BG3" s="272"/>
      <c r="BH3" s="272"/>
      <c r="BI3" s="273"/>
      <c r="BJ3" s="271" t="s">
        <v>102</v>
      </c>
      <c r="BK3" s="272"/>
      <c r="BL3" s="272"/>
      <c r="BM3" s="273"/>
      <c r="BN3" s="271" t="s">
        <v>103</v>
      </c>
      <c r="BO3" s="272"/>
      <c r="BP3" s="272"/>
      <c r="BQ3" s="273"/>
      <c r="BR3" s="271" t="s">
        <v>104</v>
      </c>
      <c r="BS3" s="272"/>
      <c r="BT3" s="273"/>
      <c r="BU3" s="271" t="s">
        <v>142</v>
      </c>
      <c r="BV3" s="272"/>
      <c r="BW3" s="273"/>
      <c r="BX3" s="271" t="s">
        <v>105</v>
      </c>
      <c r="BY3" s="272"/>
      <c r="BZ3" s="273"/>
      <c r="CA3" s="271" t="s">
        <v>155</v>
      </c>
      <c r="CB3" s="272"/>
      <c r="CC3" s="273"/>
      <c r="CD3" s="271" t="s">
        <v>156</v>
      </c>
      <c r="CE3" s="272"/>
      <c r="CF3" s="272"/>
      <c r="CG3" s="273"/>
      <c r="CH3" s="280" t="s">
        <v>123</v>
      </c>
      <c r="CI3" s="281"/>
      <c r="CJ3" s="282"/>
      <c r="CK3" s="289" t="s">
        <v>106</v>
      </c>
      <c r="CL3" s="290"/>
      <c r="CM3" s="291"/>
      <c r="CN3" s="168"/>
      <c r="CO3" s="169"/>
      <c r="CP3" s="169"/>
      <c r="CQ3" s="169"/>
      <c r="CR3" s="289" t="s">
        <v>107</v>
      </c>
      <c r="CS3" s="290"/>
      <c r="CT3" s="290"/>
      <c r="CU3" s="291"/>
      <c r="CV3" s="269" t="s">
        <v>8</v>
      </c>
      <c r="CW3" s="269"/>
      <c r="CX3" s="269"/>
      <c r="CY3" s="269"/>
      <c r="CZ3" s="269"/>
      <c r="DA3" s="269"/>
      <c r="DB3" s="269"/>
      <c r="DC3" s="269"/>
      <c r="DD3" s="271" t="s">
        <v>126</v>
      </c>
      <c r="DE3" s="272"/>
      <c r="DF3" s="273"/>
      <c r="DG3" s="271" t="s">
        <v>108</v>
      </c>
      <c r="DH3" s="272"/>
      <c r="DI3" s="272"/>
      <c r="DJ3" s="273"/>
      <c r="DK3" s="269" t="s">
        <v>109</v>
      </c>
      <c r="DL3" s="269"/>
      <c r="DM3" s="269"/>
      <c r="DN3" s="269"/>
      <c r="DO3" s="271" t="s">
        <v>110</v>
      </c>
      <c r="DP3" s="272"/>
      <c r="DQ3" s="272"/>
      <c r="DR3" s="272"/>
      <c r="DS3" s="272"/>
      <c r="DT3" s="271" t="s">
        <v>6</v>
      </c>
      <c r="DU3" s="272"/>
      <c r="DV3" s="272"/>
      <c r="DW3" s="273"/>
      <c r="DX3" s="269" t="s">
        <v>143</v>
      </c>
      <c r="DY3" s="269"/>
      <c r="DZ3" s="269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</row>
    <row r="4" spans="1:141" ht="9" customHeight="1">
      <c r="A4" s="268"/>
      <c r="B4" s="269"/>
      <c r="C4" s="269"/>
      <c r="D4" s="269"/>
      <c r="E4" s="269"/>
      <c r="F4" s="274"/>
      <c r="G4" s="275"/>
      <c r="H4" s="275"/>
      <c r="I4" s="276"/>
      <c r="J4" s="274"/>
      <c r="K4" s="275"/>
      <c r="L4" s="275"/>
      <c r="M4" s="276"/>
      <c r="N4" s="274"/>
      <c r="O4" s="275"/>
      <c r="P4" s="275"/>
      <c r="Q4" s="276"/>
      <c r="R4" s="274"/>
      <c r="S4" s="275"/>
      <c r="T4" s="276"/>
      <c r="U4" s="274"/>
      <c r="V4" s="275"/>
      <c r="W4" s="275"/>
      <c r="X4" s="276"/>
      <c r="Y4" s="274" t="s">
        <v>111</v>
      </c>
      <c r="Z4" s="275"/>
      <c r="AA4" s="275"/>
      <c r="AB4" s="276"/>
      <c r="AC4" s="274"/>
      <c r="AD4" s="275"/>
      <c r="AE4" s="275"/>
      <c r="AF4" s="276"/>
      <c r="AG4" s="274"/>
      <c r="AH4" s="275"/>
      <c r="AI4" s="276"/>
      <c r="AJ4" s="274"/>
      <c r="AK4" s="275"/>
      <c r="AL4" s="275"/>
      <c r="AM4" s="276"/>
      <c r="AN4" s="274"/>
      <c r="AO4" s="275"/>
      <c r="AP4" s="275"/>
      <c r="AQ4" s="276"/>
      <c r="AR4" s="274"/>
      <c r="AS4" s="275"/>
      <c r="AT4" s="276"/>
      <c r="AU4" s="274"/>
      <c r="AV4" s="275"/>
      <c r="AW4" s="275"/>
      <c r="AX4" s="276"/>
      <c r="AY4" s="274"/>
      <c r="AZ4" s="275"/>
      <c r="BA4" s="276"/>
      <c r="BB4" s="274"/>
      <c r="BC4" s="275"/>
      <c r="BD4" s="275"/>
      <c r="BE4" s="276"/>
      <c r="BF4" s="274"/>
      <c r="BG4" s="275"/>
      <c r="BH4" s="275"/>
      <c r="BI4" s="276"/>
      <c r="BJ4" s="274"/>
      <c r="BK4" s="275"/>
      <c r="BL4" s="275"/>
      <c r="BM4" s="276"/>
      <c r="BN4" s="274"/>
      <c r="BO4" s="275"/>
      <c r="BP4" s="275"/>
      <c r="BQ4" s="276"/>
      <c r="BR4" s="274"/>
      <c r="BS4" s="275"/>
      <c r="BT4" s="276"/>
      <c r="BU4" s="274"/>
      <c r="BV4" s="275"/>
      <c r="BW4" s="276"/>
      <c r="BX4" s="274"/>
      <c r="BY4" s="275"/>
      <c r="BZ4" s="276"/>
      <c r="CA4" s="274"/>
      <c r="CB4" s="275"/>
      <c r="CC4" s="276"/>
      <c r="CD4" s="274"/>
      <c r="CE4" s="275"/>
      <c r="CF4" s="275"/>
      <c r="CG4" s="276"/>
      <c r="CH4" s="283"/>
      <c r="CI4" s="284"/>
      <c r="CJ4" s="285"/>
      <c r="CK4" s="292"/>
      <c r="CL4" s="293"/>
      <c r="CM4" s="294"/>
      <c r="CN4" s="171"/>
      <c r="CO4" s="170"/>
      <c r="CP4" s="292" t="s">
        <v>112</v>
      </c>
      <c r="CQ4" s="294"/>
      <c r="CR4" s="292"/>
      <c r="CS4" s="293"/>
      <c r="CT4" s="293"/>
      <c r="CU4" s="294"/>
      <c r="CV4" s="269"/>
      <c r="CW4" s="269"/>
      <c r="CX4" s="269"/>
      <c r="CY4" s="269"/>
      <c r="CZ4" s="269"/>
      <c r="DA4" s="269"/>
      <c r="DB4" s="269"/>
      <c r="DC4" s="269"/>
      <c r="DD4" s="274"/>
      <c r="DE4" s="275"/>
      <c r="DF4" s="276"/>
      <c r="DG4" s="274"/>
      <c r="DH4" s="275"/>
      <c r="DI4" s="275"/>
      <c r="DJ4" s="276"/>
      <c r="DK4" s="269"/>
      <c r="DL4" s="269"/>
      <c r="DM4" s="269"/>
      <c r="DN4" s="269"/>
      <c r="DO4" s="274"/>
      <c r="DP4" s="275"/>
      <c r="DQ4" s="275"/>
      <c r="DR4" s="275"/>
      <c r="DS4" s="275"/>
      <c r="DT4" s="274"/>
      <c r="DU4" s="275"/>
      <c r="DV4" s="275"/>
      <c r="DW4" s="276"/>
      <c r="DX4" s="269"/>
      <c r="DY4" s="269"/>
      <c r="DZ4" s="269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</row>
    <row r="5" spans="1:141" ht="48.75" customHeight="1">
      <c r="A5" s="268"/>
      <c r="B5" s="270"/>
      <c r="C5" s="270"/>
      <c r="D5" s="270"/>
      <c r="E5" s="270"/>
      <c r="F5" s="274"/>
      <c r="G5" s="275"/>
      <c r="H5" s="275"/>
      <c r="I5" s="276"/>
      <c r="J5" s="277"/>
      <c r="K5" s="278"/>
      <c r="L5" s="278"/>
      <c r="M5" s="279"/>
      <c r="N5" s="277"/>
      <c r="O5" s="278"/>
      <c r="P5" s="278"/>
      <c r="Q5" s="279"/>
      <c r="R5" s="277"/>
      <c r="S5" s="278"/>
      <c r="T5" s="279"/>
      <c r="U5" s="277"/>
      <c r="V5" s="278"/>
      <c r="W5" s="278"/>
      <c r="X5" s="279"/>
      <c r="Y5" s="277"/>
      <c r="Z5" s="278"/>
      <c r="AA5" s="278"/>
      <c r="AB5" s="279"/>
      <c r="AC5" s="277"/>
      <c r="AD5" s="278"/>
      <c r="AE5" s="278"/>
      <c r="AF5" s="279"/>
      <c r="AG5" s="277"/>
      <c r="AH5" s="278"/>
      <c r="AI5" s="279"/>
      <c r="AJ5" s="277"/>
      <c r="AK5" s="278"/>
      <c r="AL5" s="278"/>
      <c r="AM5" s="279"/>
      <c r="AN5" s="277"/>
      <c r="AO5" s="278"/>
      <c r="AP5" s="278"/>
      <c r="AQ5" s="279"/>
      <c r="AR5" s="277"/>
      <c r="AS5" s="278"/>
      <c r="AT5" s="279"/>
      <c r="AU5" s="277"/>
      <c r="AV5" s="278"/>
      <c r="AW5" s="278"/>
      <c r="AX5" s="279"/>
      <c r="AY5" s="277"/>
      <c r="AZ5" s="278"/>
      <c r="BA5" s="279"/>
      <c r="BB5" s="277"/>
      <c r="BC5" s="278"/>
      <c r="BD5" s="278"/>
      <c r="BE5" s="279"/>
      <c r="BF5" s="277"/>
      <c r="BG5" s="278"/>
      <c r="BH5" s="278"/>
      <c r="BI5" s="279"/>
      <c r="BJ5" s="277"/>
      <c r="BK5" s="278"/>
      <c r="BL5" s="278"/>
      <c r="BM5" s="279"/>
      <c r="BN5" s="277"/>
      <c r="BO5" s="278"/>
      <c r="BP5" s="278"/>
      <c r="BQ5" s="279"/>
      <c r="BR5" s="277"/>
      <c r="BS5" s="278"/>
      <c r="BT5" s="279"/>
      <c r="BU5" s="277"/>
      <c r="BV5" s="278"/>
      <c r="BW5" s="279"/>
      <c r="BX5" s="277"/>
      <c r="BY5" s="278"/>
      <c r="BZ5" s="279"/>
      <c r="CA5" s="277"/>
      <c r="CB5" s="278"/>
      <c r="CC5" s="279"/>
      <c r="CD5" s="277"/>
      <c r="CE5" s="278"/>
      <c r="CF5" s="278"/>
      <c r="CG5" s="279"/>
      <c r="CH5" s="286"/>
      <c r="CI5" s="287"/>
      <c r="CJ5" s="288"/>
      <c r="CK5" s="295"/>
      <c r="CL5" s="296"/>
      <c r="CM5" s="297"/>
      <c r="CN5" s="173"/>
      <c r="CO5" s="172"/>
      <c r="CP5" s="295"/>
      <c r="CQ5" s="297"/>
      <c r="CR5" s="295"/>
      <c r="CS5" s="296"/>
      <c r="CT5" s="296"/>
      <c r="CU5" s="297"/>
      <c r="CV5" s="269"/>
      <c r="CW5" s="269"/>
      <c r="CX5" s="269"/>
      <c r="CY5" s="269"/>
      <c r="CZ5" s="269"/>
      <c r="DA5" s="269"/>
      <c r="DB5" s="269"/>
      <c r="DC5" s="269"/>
      <c r="DD5" s="277"/>
      <c r="DE5" s="278"/>
      <c r="DF5" s="279"/>
      <c r="DG5" s="277"/>
      <c r="DH5" s="278"/>
      <c r="DI5" s="278"/>
      <c r="DJ5" s="279"/>
      <c r="DK5" s="269"/>
      <c r="DL5" s="269"/>
      <c r="DM5" s="269"/>
      <c r="DN5" s="269"/>
      <c r="DO5" s="298" t="s">
        <v>117</v>
      </c>
      <c r="DP5" s="299"/>
      <c r="DQ5" s="299"/>
      <c r="DR5" s="300"/>
      <c r="DS5" s="174" t="s">
        <v>118</v>
      </c>
      <c r="DT5" s="277"/>
      <c r="DU5" s="278"/>
      <c r="DV5" s="278"/>
      <c r="DW5" s="279"/>
      <c r="DX5" s="269"/>
      <c r="DY5" s="269"/>
      <c r="DZ5" s="269"/>
      <c r="EA5" s="149"/>
      <c r="EB5" s="149"/>
      <c r="EC5" s="149"/>
      <c r="ED5" s="149"/>
      <c r="EE5" s="146"/>
      <c r="EF5" s="146"/>
      <c r="EG5" s="146"/>
      <c r="EH5" s="146"/>
      <c r="EI5" s="146"/>
      <c r="EJ5" s="146"/>
      <c r="EK5" s="146"/>
    </row>
    <row r="6" spans="1:141" ht="36" customHeight="1">
      <c r="A6" s="268"/>
      <c r="B6" s="262">
        <v>2018</v>
      </c>
      <c r="C6" s="258">
        <v>2019</v>
      </c>
      <c r="D6" s="301" t="s">
        <v>113</v>
      </c>
      <c r="E6" s="301"/>
      <c r="F6" s="262">
        <v>2018</v>
      </c>
      <c r="G6" s="258">
        <v>2019</v>
      </c>
      <c r="H6" s="301" t="s">
        <v>113</v>
      </c>
      <c r="I6" s="301"/>
      <c r="J6" s="262">
        <v>2018</v>
      </c>
      <c r="K6" s="258">
        <v>2019</v>
      </c>
      <c r="L6" s="302" t="s">
        <v>113</v>
      </c>
      <c r="M6" s="303"/>
      <c r="N6" s="262">
        <v>2018</v>
      </c>
      <c r="O6" s="258">
        <v>2019</v>
      </c>
      <c r="P6" s="302" t="s">
        <v>113</v>
      </c>
      <c r="Q6" s="303"/>
      <c r="R6" s="262">
        <v>2018</v>
      </c>
      <c r="S6" s="258">
        <v>2019</v>
      </c>
      <c r="T6" s="270" t="s">
        <v>114</v>
      </c>
      <c r="U6" s="262">
        <v>2018</v>
      </c>
      <c r="V6" s="258">
        <v>2019</v>
      </c>
      <c r="W6" s="301" t="s">
        <v>113</v>
      </c>
      <c r="X6" s="301"/>
      <c r="Y6" s="262">
        <v>2018</v>
      </c>
      <c r="Z6" s="258">
        <v>2019</v>
      </c>
      <c r="AA6" s="301" t="s">
        <v>113</v>
      </c>
      <c r="AB6" s="301"/>
      <c r="AC6" s="262">
        <v>2018</v>
      </c>
      <c r="AD6" s="258">
        <v>2019</v>
      </c>
      <c r="AE6" s="301" t="s">
        <v>113</v>
      </c>
      <c r="AF6" s="301"/>
      <c r="AG6" s="262">
        <v>2018</v>
      </c>
      <c r="AH6" s="258">
        <v>2019</v>
      </c>
      <c r="AI6" s="270" t="s">
        <v>114</v>
      </c>
      <c r="AJ6" s="262">
        <v>2018</v>
      </c>
      <c r="AK6" s="258">
        <v>2019</v>
      </c>
      <c r="AL6" s="301" t="s">
        <v>113</v>
      </c>
      <c r="AM6" s="301"/>
      <c r="AN6" s="262">
        <v>2018</v>
      </c>
      <c r="AO6" s="258">
        <v>2019</v>
      </c>
      <c r="AP6" s="301" t="s">
        <v>113</v>
      </c>
      <c r="AQ6" s="301"/>
      <c r="AR6" s="262">
        <v>2018</v>
      </c>
      <c r="AS6" s="258">
        <v>2019</v>
      </c>
      <c r="AT6" s="258" t="s">
        <v>114</v>
      </c>
      <c r="AU6" s="262">
        <v>2018</v>
      </c>
      <c r="AV6" s="258">
        <v>2019</v>
      </c>
      <c r="AW6" s="301" t="s">
        <v>113</v>
      </c>
      <c r="AX6" s="301"/>
      <c r="AY6" s="262">
        <v>2018</v>
      </c>
      <c r="AZ6" s="258">
        <v>2019</v>
      </c>
      <c r="BA6" s="270" t="s">
        <v>114</v>
      </c>
      <c r="BB6" s="262">
        <v>2018</v>
      </c>
      <c r="BC6" s="258">
        <v>2019</v>
      </c>
      <c r="BD6" s="301" t="s">
        <v>113</v>
      </c>
      <c r="BE6" s="301"/>
      <c r="BF6" s="262">
        <v>2018</v>
      </c>
      <c r="BG6" s="258">
        <v>2019</v>
      </c>
      <c r="BH6" s="301" t="s">
        <v>113</v>
      </c>
      <c r="BI6" s="301"/>
      <c r="BJ6" s="262">
        <v>2018</v>
      </c>
      <c r="BK6" s="258">
        <v>2019</v>
      </c>
      <c r="BL6" s="301" t="s">
        <v>113</v>
      </c>
      <c r="BM6" s="301"/>
      <c r="BN6" s="262">
        <v>2018</v>
      </c>
      <c r="BO6" s="258">
        <v>2019</v>
      </c>
      <c r="BP6" s="301" t="s">
        <v>113</v>
      </c>
      <c r="BQ6" s="301"/>
      <c r="BR6" s="262">
        <v>2018</v>
      </c>
      <c r="BS6" s="258">
        <v>2019</v>
      </c>
      <c r="BT6" s="270" t="s">
        <v>114</v>
      </c>
      <c r="BU6" s="262">
        <v>2018</v>
      </c>
      <c r="BV6" s="258">
        <v>2019</v>
      </c>
      <c r="BW6" s="270" t="s">
        <v>114</v>
      </c>
      <c r="BX6" s="262">
        <v>2018</v>
      </c>
      <c r="BY6" s="258">
        <v>2019</v>
      </c>
      <c r="BZ6" s="270" t="s">
        <v>114</v>
      </c>
      <c r="CA6" s="262">
        <v>2018</v>
      </c>
      <c r="CB6" s="258">
        <v>2019</v>
      </c>
      <c r="CC6" s="270" t="s">
        <v>114</v>
      </c>
      <c r="CD6" s="262">
        <v>2018</v>
      </c>
      <c r="CE6" s="258">
        <v>2019</v>
      </c>
      <c r="CF6" s="301" t="s">
        <v>113</v>
      </c>
      <c r="CG6" s="301"/>
      <c r="CH6" s="262">
        <v>2018</v>
      </c>
      <c r="CI6" s="258">
        <v>2019</v>
      </c>
      <c r="CJ6" s="270" t="s">
        <v>114</v>
      </c>
      <c r="CK6" s="262">
        <v>2018</v>
      </c>
      <c r="CL6" s="258">
        <v>2019</v>
      </c>
      <c r="CM6" s="305" t="s">
        <v>114</v>
      </c>
      <c r="CN6" s="176"/>
      <c r="CO6" s="177"/>
      <c r="CP6" s="177"/>
      <c r="CQ6" s="177"/>
      <c r="CR6" s="262">
        <v>2018</v>
      </c>
      <c r="CS6" s="258">
        <v>2019</v>
      </c>
      <c r="CT6" s="301" t="s">
        <v>113</v>
      </c>
      <c r="CU6" s="301"/>
      <c r="CV6" s="306" t="s">
        <v>115</v>
      </c>
      <c r="CW6" s="306"/>
      <c r="CX6" s="301" t="s">
        <v>113</v>
      </c>
      <c r="CY6" s="301"/>
      <c r="CZ6" s="307" t="s">
        <v>116</v>
      </c>
      <c r="DA6" s="307"/>
      <c r="DB6" s="301" t="s">
        <v>113</v>
      </c>
      <c r="DC6" s="301"/>
      <c r="DD6" s="262">
        <v>2018</v>
      </c>
      <c r="DE6" s="258">
        <v>2019</v>
      </c>
      <c r="DF6" s="269" t="s">
        <v>119</v>
      </c>
      <c r="DG6" s="262">
        <v>2018</v>
      </c>
      <c r="DH6" s="258">
        <v>2019</v>
      </c>
      <c r="DI6" s="301" t="s">
        <v>113</v>
      </c>
      <c r="DJ6" s="301"/>
      <c r="DK6" s="262">
        <v>2018</v>
      </c>
      <c r="DL6" s="258">
        <v>2019</v>
      </c>
      <c r="DM6" s="301" t="s">
        <v>113</v>
      </c>
      <c r="DN6" s="301"/>
      <c r="DO6" s="262">
        <v>2018</v>
      </c>
      <c r="DP6" s="258">
        <v>2019</v>
      </c>
      <c r="DQ6" s="260" t="s">
        <v>113</v>
      </c>
      <c r="DR6" s="261"/>
      <c r="DS6" s="258">
        <v>2019</v>
      </c>
      <c r="DT6" s="262">
        <v>2018</v>
      </c>
      <c r="DU6" s="258">
        <v>2019</v>
      </c>
      <c r="DV6" s="260" t="s">
        <v>113</v>
      </c>
      <c r="DW6" s="261"/>
      <c r="DX6" s="262">
        <v>2018</v>
      </c>
      <c r="DY6" s="258">
        <v>2019</v>
      </c>
      <c r="DZ6" s="263" t="s">
        <v>119</v>
      </c>
      <c r="EA6" s="150"/>
      <c r="EB6" s="150"/>
      <c r="EC6" s="151"/>
      <c r="ED6" s="151"/>
      <c r="EE6" s="150"/>
      <c r="EF6" s="150"/>
      <c r="EG6" s="151"/>
      <c r="EH6" s="151"/>
      <c r="EI6" s="150"/>
      <c r="EJ6" s="150"/>
      <c r="EK6" s="152"/>
    </row>
    <row r="7" spans="1:141" ht="15" customHeight="1">
      <c r="A7" s="259"/>
      <c r="B7" s="262"/>
      <c r="C7" s="259"/>
      <c r="D7" s="126" t="s">
        <v>2</v>
      </c>
      <c r="E7" s="126" t="s">
        <v>119</v>
      </c>
      <c r="F7" s="262"/>
      <c r="G7" s="259"/>
      <c r="H7" s="126" t="s">
        <v>2</v>
      </c>
      <c r="I7" s="126" t="s">
        <v>119</v>
      </c>
      <c r="J7" s="262"/>
      <c r="K7" s="259"/>
      <c r="L7" s="126" t="s">
        <v>2</v>
      </c>
      <c r="M7" s="126" t="s">
        <v>119</v>
      </c>
      <c r="N7" s="262"/>
      <c r="O7" s="259"/>
      <c r="P7" s="126" t="s">
        <v>2</v>
      </c>
      <c r="Q7" s="126" t="s">
        <v>119</v>
      </c>
      <c r="R7" s="262"/>
      <c r="S7" s="259"/>
      <c r="T7" s="304"/>
      <c r="U7" s="262"/>
      <c r="V7" s="259"/>
      <c r="W7" s="126" t="s">
        <v>2</v>
      </c>
      <c r="X7" s="126" t="s">
        <v>119</v>
      </c>
      <c r="Y7" s="262"/>
      <c r="Z7" s="259"/>
      <c r="AA7" s="126" t="s">
        <v>2</v>
      </c>
      <c r="AB7" s="126" t="s">
        <v>119</v>
      </c>
      <c r="AC7" s="262"/>
      <c r="AD7" s="259"/>
      <c r="AE7" s="126" t="s">
        <v>2</v>
      </c>
      <c r="AF7" s="126" t="s">
        <v>119</v>
      </c>
      <c r="AG7" s="262"/>
      <c r="AH7" s="259"/>
      <c r="AI7" s="304"/>
      <c r="AJ7" s="262"/>
      <c r="AK7" s="259"/>
      <c r="AL7" s="126" t="s">
        <v>2</v>
      </c>
      <c r="AM7" s="126" t="s">
        <v>119</v>
      </c>
      <c r="AN7" s="262"/>
      <c r="AO7" s="259"/>
      <c r="AP7" s="126" t="s">
        <v>2</v>
      </c>
      <c r="AQ7" s="126" t="s">
        <v>119</v>
      </c>
      <c r="AR7" s="262"/>
      <c r="AS7" s="259"/>
      <c r="AT7" s="259"/>
      <c r="AU7" s="262"/>
      <c r="AV7" s="259"/>
      <c r="AW7" s="126" t="s">
        <v>2</v>
      </c>
      <c r="AX7" s="126" t="s">
        <v>119</v>
      </c>
      <c r="AY7" s="262"/>
      <c r="AZ7" s="259"/>
      <c r="BA7" s="304"/>
      <c r="BB7" s="262"/>
      <c r="BC7" s="259"/>
      <c r="BD7" s="126" t="s">
        <v>2</v>
      </c>
      <c r="BE7" s="126" t="s">
        <v>119</v>
      </c>
      <c r="BF7" s="262"/>
      <c r="BG7" s="259"/>
      <c r="BH7" s="126" t="s">
        <v>2</v>
      </c>
      <c r="BI7" s="126" t="s">
        <v>119</v>
      </c>
      <c r="BJ7" s="262"/>
      <c r="BK7" s="259"/>
      <c r="BL7" s="126" t="s">
        <v>2</v>
      </c>
      <c r="BM7" s="126" t="s">
        <v>119</v>
      </c>
      <c r="BN7" s="262"/>
      <c r="BO7" s="259"/>
      <c r="BP7" s="126" t="s">
        <v>2</v>
      </c>
      <c r="BQ7" s="126" t="s">
        <v>119</v>
      </c>
      <c r="BR7" s="262"/>
      <c r="BS7" s="259"/>
      <c r="BT7" s="304"/>
      <c r="BU7" s="262"/>
      <c r="BV7" s="259"/>
      <c r="BW7" s="304"/>
      <c r="BX7" s="262"/>
      <c r="BY7" s="259"/>
      <c r="BZ7" s="304"/>
      <c r="CA7" s="262"/>
      <c r="CB7" s="259"/>
      <c r="CC7" s="304"/>
      <c r="CD7" s="262"/>
      <c r="CE7" s="259"/>
      <c r="CF7" s="126" t="s">
        <v>2</v>
      </c>
      <c r="CG7" s="126" t="s">
        <v>119</v>
      </c>
      <c r="CH7" s="262"/>
      <c r="CI7" s="259"/>
      <c r="CJ7" s="304"/>
      <c r="CK7" s="262"/>
      <c r="CL7" s="259"/>
      <c r="CM7" s="305"/>
      <c r="CN7" s="175">
        <v>2017</v>
      </c>
      <c r="CO7" s="178">
        <v>2018</v>
      </c>
      <c r="CP7" s="179">
        <v>2017</v>
      </c>
      <c r="CQ7" s="180">
        <v>2018</v>
      </c>
      <c r="CR7" s="262"/>
      <c r="CS7" s="259"/>
      <c r="CT7" s="126" t="s">
        <v>2</v>
      </c>
      <c r="CU7" s="126" t="s">
        <v>119</v>
      </c>
      <c r="CV7" s="126">
        <v>2018</v>
      </c>
      <c r="CW7" s="126">
        <v>2019</v>
      </c>
      <c r="CX7" s="126" t="s">
        <v>2</v>
      </c>
      <c r="CY7" s="126" t="s">
        <v>119</v>
      </c>
      <c r="CZ7" s="126">
        <v>2018</v>
      </c>
      <c r="DA7" s="126">
        <v>2019</v>
      </c>
      <c r="DB7" s="126" t="s">
        <v>2</v>
      </c>
      <c r="DC7" s="126" t="s">
        <v>119</v>
      </c>
      <c r="DD7" s="262"/>
      <c r="DE7" s="259"/>
      <c r="DF7" s="269"/>
      <c r="DG7" s="262"/>
      <c r="DH7" s="259"/>
      <c r="DI7" s="126" t="s">
        <v>2</v>
      </c>
      <c r="DJ7" s="126" t="s">
        <v>119</v>
      </c>
      <c r="DK7" s="262"/>
      <c r="DL7" s="259"/>
      <c r="DM7" s="126" t="s">
        <v>2</v>
      </c>
      <c r="DN7" s="126" t="s">
        <v>119</v>
      </c>
      <c r="DO7" s="262"/>
      <c r="DP7" s="259"/>
      <c r="DQ7" s="126" t="s">
        <v>2</v>
      </c>
      <c r="DR7" s="126" t="s">
        <v>119</v>
      </c>
      <c r="DS7" s="259"/>
      <c r="DT7" s="262"/>
      <c r="DU7" s="259"/>
      <c r="DV7" s="126" t="s">
        <v>2</v>
      </c>
      <c r="DW7" s="126" t="s">
        <v>119</v>
      </c>
      <c r="DX7" s="262"/>
      <c r="DY7" s="259"/>
      <c r="DZ7" s="264"/>
      <c r="EA7" s="150"/>
      <c r="EB7" s="150"/>
      <c r="EC7" s="153"/>
      <c r="ED7" s="153"/>
      <c r="EE7" s="150"/>
      <c r="EF7" s="150"/>
      <c r="EG7" s="153"/>
      <c r="EH7" s="153"/>
      <c r="EI7" s="150"/>
      <c r="EJ7" s="150"/>
      <c r="EK7" s="152"/>
    </row>
    <row r="8" spans="1:141" ht="15">
      <c r="A8" s="213" t="s">
        <v>9</v>
      </c>
      <c r="B8" s="213">
        <v>1</v>
      </c>
      <c r="C8" s="213">
        <v>2</v>
      </c>
      <c r="D8" s="213">
        <v>3</v>
      </c>
      <c r="E8" s="213">
        <v>4</v>
      </c>
      <c r="F8" s="213">
        <v>5</v>
      </c>
      <c r="G8" s="213">
        <v>6</v>
      </c>
      <c r="H8" s="213">
        <v>7</v>
      </c>
      <c r="I8" s="213">
        <v>8</v>
      </c>
      <c r="J8" s="213">
        <v>9</v>
      </c>
      <c r="K8" s="213">
        <v>10</v>
      </c>
      <c r="L8" s="213">
        <v>11</v>
      </c>
      <c r="M8" s="213">
        <v>12</v>
      </c>
      <c r="N8" s="213">
        <v>13</v>
      </c>
      <c r="O8" s="213">
        <v>14</v>
      </c>
      <c r="P8" s="213">
        <v>15</v>
      </c>
      <c r="Q8" s="213">
        <v>16</v>
      </c>
      <c r="R8" s="213">
        <v>17</v>
      </c>
      <c r="S8" s="213">
        <v>18</v>
      </c>
      <c r="T8" s="213">
        <v>19</v>
      </c>
      <c r="U8" s="213">
        <v>20</v>
      </c>
      <c r="V8" s="213">
        <v>21</v>
      </c>
      <c r="W8" s="213">
        <v>22</v>
      </c>
      <c r="X8" s="213">
        <v>23</v>
      </c>
      <c r="Y8" s="213">
        <v>24</v>
      </c>
      <c r="Z8" s="213">
        <v>25</v>
      </c>
      <c r="AA8" s="213">
        <v>26</v>
      </c>
      <c r="AB8" s="213">
        <v>27</v>
      </c>
      <c r="AC8" s="213">
        <v>28</v>
      </c>
      <c r="AD8" s="213">
        <v>29</v>
      </c>
      <c r="AE8" s="213">
        <v>30</v>
      </c>
      <c r="AF8" s="213">
        <v>31</v>
      </c>
      <c r="AG8" s="213">
        <v>32</v>
      </c>
      <c r="AH8" s="213">
        <v>33</v>
      </c>
      <c r="AI8" s="213">
        <v>34</v>
      </c>
      <c r="AJ8" s="213">
        <v>35</v>
      </c>
      <c r="AK8" s="213">
        <v>36</v>
      </c>
      <c r="AL8" s="213">
        <v>37</v>
      </c>
      <c r="AM8" s="213">
        <v>38</v>
      </c>
      <c r="AN8" s="213">
        <v>39</v>
      </c>
      <c r="AO8" s="213">
        <v>40</v>
      </c>
      <c r="AP8" s="213">
        <v>41</v>
      </c>
      <c r="AQ8" s="213">
        <v>42</v>
      </c>
      <c r="AR8" s="213">
        <v>43</v>
      </c>
      <c r="AS8" s="213">
        <v>44</v>
      </c>
      <c r="AT8" s="213">
        <v>45</v>
      </c>
      <c r="AU8" s="213">
        <v>46</v>
      </c>
      <c r="AV8" s="213">
        <v>47</v>
      </c>
      <c r="AW8" s="213">
        <v>48</v>
      </c>
      <c r="AX8" s="213">
        <v>49</v>
      </c>
      <c r="AY8" s="213">
        <v>50</v>
      </c>
      <c r="AZ8" s="213">
        <v>51</v>
      </c>
      <c r="BA8" s="213">
        <v>52</v>
      </c>
      <c r="BB8" s="213">
        <v>53</v>
      </c>
      <c r="BC8" s="213">
        <v>54</v>
      </c>
      <c r="BD8" s="213">
        <v>55</v>
      </c>
      <c r="BE8" s="213">
        <v>56</v>
      </c>
      <c r="BF8" s="213">
        <v>57</v>
      </c>
      <c r="BG8" s="213">
        <v>58</v>
      </c>
      <c r="BH8" s="213">
        <v>59</v>
      </c>
      <c r="BI8" s="213">
        <v>60</v>
      </c>
      <c r="BJ8" s="213">
        <v>61</v>
      </c>
      <c r="BK8" s="213">
        <v>62</v>
      </c>
      <c r="BL8" s="213">
        <v>63</v>
      </c>
      <c r="BM8" s="213">
        <v>64</v>
      </c>
      <c r="BN8" s="213">
        <v>65</v>
      </c>
      <c r="BO8" s="213">
        <v>66</v>
      </c>
      <c r="BP8" s="213">
        <v>67</v>
      </c>
      <c r="BQ8" s="213">
        <v>68</v>
      </c>
      <c r="BR8" s="213">
        <v>69</v>
      </c>
      <c r="BS8" s="213">
        <v>70</v>
      </c>
      <c r="BT8" s="213">
        <v>71</v>
      </c>
      <c r="BU8" s="213">
        <v>72</v>
      </c>
      <c r="BV8" s="213">
        <v>73</v>
      </c>
      <c r="BW8" s="213">
        <v>74</v>
      </c>
      <c r="BX8" s="213">
        <v>75</v>
      </c>
      <c r="BY8" s="213">
        <v>76</v>
      </c>
      <c r="BZ8" s="213">
        <v>77</v>
      </c>
      <c r="CA8" s="213">
        <v>78</v>
      </c>
      <c r="CB8" s="213">
        <v>79</v>
      </c>
      <c r="CC8" s="213">
        <v>80</v>
      </c>
      <c r="CD8" s="213">
        <v>81</v>
      </c>
      <c r="CE8" s="213">
        <v>82</v>
      </c>
      <c r="CF8" s="213">
        <v>83</v>
      </c>
      <c r="CG8" s="213">
        <v>84</v>
      </c>
      <c r="CH8" s="213">
        <v>85</v>
      </c>
      <c r="CI8" s="213">
        <v>86</v>
      </c>
      <c r="CJ8" s="213">
        <v>87</v>
      </c>
      <c r="CK8" s="213">
        <v>88</v>
      </c>
      <c r="CL8" s="213">
        <v>89</v>
      </c>
      <c r="CM8" s="213">
        <v>90</v>
      </c>
      <c r="CN8" s="213">
        <v>87</v>
      </c>
      <c r="CO8" s="213">
        <v>88</v>
      </c>
      <c r="CP8" s="213">
        <v>89</v>
      </c>
      <c r="CQ8" s="213">
        <v>90</v>
      </c>
      <c r="CR8" s="213">
        <v>91</v>
      </c>
      <c r="CS8" s="213">
        <v>92</v>
      </c>
      <c r="CT8" s="213">
        <v>93</v>
      </c>
      <c r="CU8" s="213">
        <v>94</v>
      </c>
      <c r="CV8" s="216">
        <v>95</v>
      </c>
      <c r="CW8" s="216">
        <v>96</v>
      </c>
      <c r="CX8" s="213">
        <v>97</v>
      </c>
      <c r="CY8" s="213">
        <v>98</v>
      </c>
      <c r="CZ8" s="216">
        <v>99</v>
      </c>
      <c r="DA8" s="216">
        <v>100</v>
      </c>
      <c r="DB8" s="213">
        <v>101</v>
      </c>
      <c r="DC8" s="213">
        <v>102</v>
      </c>
      <c r="DD8" s="213">
        <v>103</v>
      </c>
      <c r="DE8" s="213">
        <v>104</v>
      </c>
      <c r="DF8" s="213">
        <v>105</v>
      </c>
      <c r="DG8" s="213">
        <v>106</v>
      </c>
      <c r="DH8" s="213">
        <v>107</v>
      </c>
      <c r="DI8" s="213">
        <v>108</v>
      </c>
      <c r="DJ8" s="213">
        <v>109</v>
      </c>
      <c r="DK8" s="213">
        <v>110</v>
      </c>
      <c r="DL8" s="213">
        <v>111</v>
      </c>
      <c r="DM8" s="213">
        <v>112</v>
      </c>
      <c r="DN8" s="213">
        <v>113</v>
      </c>
      <c r="DO8" s="213">
        <v>114</v>
      </c>
      <c r="DP8" s="213">
        <v>115</v>
      </c>
      <c r="DQ8" s="213">
        <v>116</v>
      </c>
      <c r="DR8" s="213">
        <v>117</v>
      </c>
      <c r="DS8" s="213">
        <v>118</v>
      </c>
      <c r="DT8" s="213">
        <v>119</v>
      </c>
      <c r="DU8" s="213">
        <v>120</v>
      </c>
      <c r="DV8" s="213">
        <v>121</v>
      </c>
      <c r="DW8" s="213">
        <v>122</v>
      </c>
      <c r="DX8" s="213">
        <v>123</v>
      </c>
      <c r="DY8" s="213">
        <v>124</v>
      </c>
      <c r="DZ8" s="213">
        <v>125</v>
      </c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</row>
    <row r="9" spans="1:141" ht="21.75" customHeight="1">
      <c r="A9" s="181" t="s">
        <v>115</v>
      </c>
      <c r="B9" s="182">
        <f>SUM(B10:B34)</f>
        <v>7671</v>
      </c>
      <c r="C9" s="182">
        <f>SUM(C10:C34)</f>
        <v>6950</v>
      </c>
      <c r="D9" s="183">
        <f aca="true" t="shared" si="0" ref="D9:D22">C9/B9*100</f>
        <v>90.60096467214184</v>
      </c>
      <c r="E9" s="182">
        <f aca="true" t="shared" si="1" ref="E9:E22">C9-B9</f>
        <v>-721</v>
      </c>
      <c r="F9" s="182">
        <f>SUM(F10:F34)</f>
        <v>1055</v>
      </c>
      <c r="G9" s="182">
        <f>SUM(G10:G34)</f>
        <v>1020</v>
      </c>
      <c r="H9" s="183">
        <f aca="true" t="shared" si="2" ref="H9:H22">G9/F9*100</f>
        <v>96.6824644549763</v>
      </c>
      <c r="I9" s="182">
        <f aca="true" t="shared" si="3" ref="I9:I22">G9-F9</f>
        <v>-35</v>
      </c>
      <c r="J9" s="182">
        <f>SUM(J10:J34)</f>
        <v>594</v>
      </c>
      <c r="K9" s="182">
        <f>SUM(K10:K34)</f>
        <v>539</v>
      </c>
      <c r="L9" s="183">
        <f aca="true" t="shared" si="4" ref="L9:L22">K9/J9*100</f>
        <v>90.74074074074075</v>
      </c>
      <c r="M9" s="182">
        <f aca="true" t="shared" si="5" ref="M9:M22">K9-J9</f>
        <v>-55</v>
      </c>
      <c r="N9" s="182">
        <f>SUM(N10:N34)</f>
        <v>408</v>
      </c>
      <c r="O9" s="182">
        <f>SUM(O10:O34)</f>
        <v>301</v>
      </c>
      <c r="P9" s="183">
        <f aca="true" t="shared" si="6" ref="P9:P22">O9/N9*100</f>
        <v>73.77450980392157</v>
      </c>
      <c r="Q9" s="182">
        <f aca="true" t="shared" si="7" ref="Q9:Q22">O9-N9</f>
        <v>-107</v>
      </c>
      <c r="R9" s="183">
        <f>ROUND(N9/J9*100,1)</f>
        <v>68.7</v>
      </c>
      <c r="S9" s="183">
        <f>ROUND(O9/K9*100,1)</f>
        <v>55.8</v>
      </c>
      <c r="T9" s="183">
        <f>S9-R9</f>
        <v>-12.900000000000006</v>
      </c>
      <c r="U9" s="182">
        <f>SUM(U10:U34)</f>
        <v>148</v>
      </c>
      <c r="V9" s="182">
        <f>SUM(V10:V34)</f>
        <v>192</v>
      </c>
      <c r="W9" s="184">
        <f aca="true" t="shared" si="8" ref="W9:W22">V9/U9*100</f>
        <v>129.72972972972974</v>
      </c>
      <c r="X9" s="182">
        <f aca="true" t="shared" si="9" ref="X9:X22">V9-U9</f>
        <v>44</v>
      </c>
      <c r="Y9" s="182">
        <f>SUM(Y10:Y34)</f>
        <v>0</v>
      </c>
      <c r="Z9" s="182">
        <f>SUM(Z10:Z34)</f>
        <v>0</v>
      </c>
      <c r="AA9" s="184">
        <v>0</v>
      </c>
      <c r="AB9" s="182">
        <f aca="true" t="shared" si="10" ref="AB9:AB22">Z9-Y9</f>
        <v>0</v>
      </c>
      <c r="AC9" s="182">
        <f>SUM(AC10:AC34)</f>
        <v>20</v>
      </c>
      <c r="AD9" s="182">
        <f>SUM(AD10:AD34)</f>
        <v>15</v>
      </c>
      <c r="AE9" s="184">
        <f aca="true" t="shared" si="11" ref="AE9:AE21">AD9/AC9*100</f>
        <v>75</v>
      </c>
      <c r="AF9" s="182">
        <f aca="true" t="shared" si="12" ref="AF9:AF22">AD9-AC9</f>
        <v>-5</v>
      </c>
      <c r="AG9" s="184">
        <f aca="true" t="shared" si="13" ref="AG9:AH22">ROUND(CP9/B9*100,1)</f>
        <v>2.4</v>
      </c>
      <c r="AH9" s="184">
        <f t="shared" si="13"/>
        <v>3.4</v>
      </c>
      <c r="AI9" s="184">
        <f aca="true" t="shared" si="14" ref="AI9:AI22">AH9-AG9</f>
        <v>1</v>
      </c>
      <c r="AJ9" s="182">
        <f>SUM(AJ10:AJ22)</f>
        <v>0</v>
      </c>
      <c r="AK9" s="182">
        <f>SUM(AK10:AK34)</f>
        <v>0</v>
      </c>
      <c r="AL9" s="184">
        <v>0</v>
      </c>
      <c r="AM9" s="182">
        <f aca="true" t="shared" si="15" ref="AM9:AM22">AK9-AJ9</f>
        <v>0</v>
      </c>
      <c r="AN9" s="182">
        <f>SUM(AN10:AN34)</f>
        <v>91</v>
      </c>
      <c r="AO9" s="182">
        <f>SUM(AO10:AO34)</f>
        <v>119</v>
      </c>
      <c r="AP9" s="184">
        <f aca="true" t="shared" si="16" ref="AP9:AP22">AO9/AN9*100</f>
        <v>130.76923076923077</v>
      </c>
      <c r="AQ9" s="182">
        <f aca="true" t="shared" si="17" ref="AQ9:AQ22">AO9-AN9</f>
        <v>28</v>
      </c>
      <c r="AR9" s="184">
        <v>45.9</v>
      </c>
      <c r="AS9" s="184">
        <v>50</v>
      </c>
      <c r="AT9" s="184">
        <f>AS9-AR9</f>
        <v>4.100000000000001</v>
      </c>
      <c r="AU9" s="182">
        <f>SUM(AU10:AU22)</f>
        <v>2</v>
      </c>
      <c r="AV9" s="182">
        <f>SUM(AV10:AV22)</f>
        <v>13</v>
      </c>
      <c r="AW9" s="184" t="s">
        <v>168</v>
      </c>
      <c r="AX9" s="185">
        <f aca="true" t="shared" si="18" ref="AX9:AX22">AV9-AU9</f>
        <v>11</v>
      </c>
      <c r="AY9" s="184">
        <v>0</v>
      </c>
      <c r="AZ9" s="184">
        <v>100</v>
      </c>
      <c r="BA9" s="184">
        <f aca="true" t="shared" si="19" ref="BA9:BA22">AZ9-AY9</f>
        <v>100</v>
      </c>
      <c r="BB9" s="182">
        <f>SUM(BB10:BB34)</f>
        <v>81</v>
      </c>
      <c r="BC9" s="182">
        <f>SUM(BC10:BC34)</f>
        <v>83</v>
      </c>
      <c r="BD9" s="184">
        <f aca="true" t="shared" si="20" ref="BD9:BD22">BC9/BB9*100</f>
        <v>102.46913580246914</v>
      </c>
      <c r="BE9" s="182">
        <f aca="true" t="shared" si="21" ref="BE9:BE22">BC9-BB9</f>
        <v>2</v>
      </c>
      <c r="BF9" s="182">
        <f>SUM(BF10:BF34)</f>
        <v>79</v>
      </c>
      <c r="BG9" s="182">
        <f>SUM(BG10:BG34)</f>
        <v>67</v>
      </c>
      <c r="BH9" s="183">
        <f aca="true" t="shared" si="22" ref="BH9:BH22">BG9/BF9*100</f>
        <v>84.81012658227847</v>
      </c>
      <c r="BI9" s="186">
        <f aca="true" t="shared" si="23" ref="BI9:BI22">BG9-BF9</f>
        <v>-12</v>
      </c>
      <c r="BJ9" s="187">
        <f>SUM(BJ10:BJ34)</f>
        <v>6482</v>
      </c>
      <c r="BK9" s="187">
        <f>SUM(BK10:BK34)</f>
        <v>5975</v>
      </c>
      <c r="BL9" s="188">
        <f aca="true" t="shared" si="24" ref="BL9:BL22">BK9/BJ9*100</f>
        <v>92.1783400185128</v>
      </c>
      <c r="BM9" s="187">
        <f aca="true" t="shared" si="25" ref="BM9:BM22">BK9-BJ9</f>
        <v>-507</v>
      </c>
      <c r="BN9" s="185">
        <f>'[11]грудень2017'!BO9</f>
        <v>2156.57</v>
      </c>
      <c r="BO9" s="182">
        <v>2742.52</v>
      </c>
      <c r="BP9" s="183">
        <f aca="true" t="shared" si="26" ref="BP9:BP22">BO9/BN9*100</f>
        <v>127.17046049977509</v>
      </c>
      <c r="BQ9" s="186">
        <f aca="true" t="shared" si="27" ref="BQ9:BQ22">BO9-BN9</f>
        <v>585.9499999999998</v>
      </c>
      <c r="BR9" s="186">
        <v>23</v>
      </c>
      <c r="BS9" s="186">
        <v>23</v>
      </c>
      <c r="BT9" s="186">
        <f aca="true" t="shared" si="28" ref="BT9:BT22">BS9-BR9</f>
        <v>0</v>
      </c>
      <c r="BU9" s="185">
        <v>145</v>
      </c>
      <c r="BV9" s="185">
        <v>134</v>
      </c>
      <c r="BW9" s="185">
        <f aca="true" t="shared" si="29" ref="BW9:BW22">BV9-BU9</f>
        <v>-11</v>
      </c>
      <c r="BX9" s="185">
        <v>190</v>
      </c>
      <c r="BY9" s="185">
        <v>169</v>
      </c>
      <c r="BZ9" s="185">
        <f aca="true" t="shared" si="30" ref="BZ9:BZ22">BY9-BX9</f>
        <v>-21</v>
      </c>
      <c r="CA9" s="185">
        <v>187</v>
      </c>
      <c r="CB9" s="185">
        <v>165</v>
      </c>
      <c r="CC9" s="185">
        <f aca="true" t="shared" si="31" ref="CC9:CC22">CB9-CA9</f>
        <v>-22</v>
      </c>
      <c r="CD9" s="185">
        <f>SUM(CD10:CD22)</f>
        <v>529</v>
      </c>
      <c r="CE9" s="185">
        <f>SUM(CE10:CE22)</f>
        <v>395</v>
      </c>
      <c r="CF9" s="184">
        <f>ROUND(CE9/CD9*100,1)</f>
        <v>74.7</v>
      </c>
      <c r="CG9" s="185">
        <f>CE9-CD9</f>
        <v>-134</v>
      </c>
      <c r="CH9" s="189">
        <v>6.896102203102594</v>
      </c>
      <c r="CI9" s="184">
        <f>'[10]Лист2'!N23</f>
        <v>5.7</v>
      </c>
      <c r="CJ9" s="184">
        <f aca="true" t="shared" si="32" ref="CJ9:CJ22">CI9-CH9</f>
        <v>-1.196102203102594</v>
      </c>
      <c r="CK9" s="190">
        <f aca="true" t="shared" si="33" ref="CK9:CL22">ROUND(CN9/B9*100,1)</f>
        <v>7.4</v>
      </c>
      <c r="CL9" s="190">
        <f t="shared" si="33"/>
        <v>6.2</v>
      </c>
      <c r="CM9" s="190">
        <f>CL9-CK9</f>
        <v>-1.2000000000000002</v>
      </c>
      <c r="CN9" s="191">
        <f aca="true" t="shared" si="34" ref="CN9:CO22">B9-CP9-DG9</f>
        <v>570</v>
      </c>
      <c r="CO9" s="192">
        <f t="shared" si="34"/>
        <v>432</v>
      </c>
      <c r="CP9" s="193">
        <f aca="true" t="shared" si="35" ref="CP9:CQ22">J9-N9</f>
        <v>186</v>
      </c>
      <c r="CQ9" s="193">
        <f t="shared" si="35"/>
        <v>238</v>
      </c>
      <c r="CR9" s="194">
        <f>SUM(CR10:CR34)</f>
        <v>603</v>
      </c>
      <c r="CS9" s="194">
        <f>SUM(CS10:CS34)</f>
        <v>695</v>
      </c>
      <c r="CT9" s="190">
        <f>ROUND(CS9/CR9*100,1)</f>
        <v>115.3</v>
      </c>
      <c r="CU9" s="194">
        <f aca="true" t="shared" si="36" ref="CU9:CU22">CS9-CR9</f>
        <v>92</v>
      </c>
      <c r="CV9" s="182">
        <f>SUM(CV10:CV34)</f>
        <v>2180</v>
      </c>
      <c r="CW9" s="182">
        <f>SUM(CW10:CW34)</f>
        <v>2343</v>
      </c>
      <c r="CX9" s="184">
        <f aca="true" t="shared" si="37" ref="CX9:CX22">ROUND(CW9/CV9*100,1)</f>
        <v>107.5</v>
      </c>
      <c r="CY9" s="182">
        <f aca="true" t="shared" si="38" ref="CY9:CY22">CW9-CV9</f>
        <v>163</v>
      </c>
      <c r="CZ9" s="182">
        <f>SUM(CZ10:CZ34)</f>
        <v>962</v>
      </c>
      <c r="DA9" s="182">
        <f>SUM(DA10:DA34)</f>
        <v>1022</v>
      </c>
      <c r="DB9" s="184">
        <f aca="true" t="shared" si="39" ref="DB9:DB22">ROUND(DA9/CZ9*100,1)</f>
        <v>106.2</v>
      </c>
      <c r="DC9" s="182">
        <f aca="true" t="shared" si="40" ref="DC9:DC22">DA9-CZ9</f>
        <v>60</v>
      </c>
      <c r="DD9" s="195">
        <v>24.5</v>
      </c>
      <c r="DE9" s="195">
        <f>'[12]Шаблон'!P8</f>
        <v>18.3</v>
      </c>
      <c r="DF9" s="184">
        <f>DE9-DD9</f>
        <v>-6.199999999999999</v>
      </c>
      <c r="DG9" s="182">
        <f>SUM(DG10:DG34)</f>
        <v>6915</v>
      </c>
      <c r="DH9" s="182">
        <f>SUM(DH10:DH34)</f>
        <v>6280</v>
      </c>
      <c r="DI9" s="184">
        <f aca="true" t="shared" si="41" ref="DI9:DI22">DH9/DG9*100</f>
        <v>90.81706435285611</v>
      </c>
      <c r="DJ9" s="182">
        <f aca="true" t="shared" si="42" ref="DJ9:DJ22">DH9-DG9</f>
        <v>-635</v>
      </c>
      <c r="DK9" s="182">
        <f>SUM(DK10:DK34)</f>
        <v>5837</v>
      </c>
      <c r="DL9" s="182">
        <f>SUM(DL10:DL34)</f>
        <v>5361</v>
      </c>
      <c r="DM9" s="184">
        <f aca="true" t="shared" si="43" ref="DM9:DM22">DL9/DK9*100</f>
        <v>91.84512592084974</v>
      </c>
      <c r="DN9" s="182">
        <f aca="true" t="shared" si="44" ref="DN9:DN22">DL9-DK9</f>
        <v>-476</v>
      </c>
      <c r="DO9" s="182">
        <f>SUM(DO10:DO34)</f>
        <v>1147</v>
      </c>
      <c r="DP9" s="182">
        <f>SUM(DP10:DP34)</f>
        <v>1334</v>
      </c>
      <c r="DQ9" s="184">
        <f aca="true" t="shared" si="45" ref="DQ9:DQ22">ROUND(DP9/DO9*100,1)</f>
        <v>116.3</v>
      </c>
      <c r="DR9" s="182">
        <f aca="true" t="shared" si="46" ref="DR9:DR22">DP9-DO9</f>
        <v>187</v>
      </c>
      <c r="DS9" s="182">
        <f>SUM(DS10:DS22)</f>
        <v>239</v>
      </c>
      <c r="DT9" s="182">
        <v>4773</v>
      </c>
      <c r="DU9" s="217">
        <f>'[13]Матриця'!AJ11</f>
        <v>5666.28</v>
      </c>
      <c r="DV9" s="184">
        <f aca="true" t="shared" si="47" ref="DV9:DV22">ROUND(DU9/DT9*100,1)</f>
        <v>118.7</v>
      </c>
      <c r="DW9" s="182">
        <f>DU9-DT9</f>
        <v>893.2799999999997</v>
      </c>
      <c r="DX9" s="196">
        <f>ROUND(DG9/DO9,0)</f>
        <v>6</v>
      </c>
      <c r="DY9" s="196">
        <f>ROUND(DH9/DP9,0)</f>
        <v>5</v>
      </c>
      <c r="DZ9" s="185">
        <f aca="true" t="shared" si="48" ref="DZ9:DZ22">DY9-DX9</f>
        <v>-1</v>
      </c>
      <c r="EA9" s="155"/>
      <c r="EB9" s="155"/>
      <c r="EC9" s="156"/>
      <c r="ED9" s="155"/>
      <c r="EE9" s="155"/>
      <c r="EF9" s="158"/>
      <c r="EG9" s="156"/>
      <c r="EH9" s="155"/>
      <c r="EI9" s="159"/>
      <c r="EJ9" s="159"/>
      <c r="EK9" s="157"/>
    </row>
    <row r="10" spans="1:141" ht="21.75" customHeight="1">
      <c r="A10" s="197" t="s">
        <v>127</v>
      </c>
      <c r="B10" s="198">
        <v>693</v>
      </c>
      <c r="C10" s="199">
        <v>562</v>
      </c>
      <c r="D10" s="183">
        <f t="shared" si="0"/>
        <v>81.0966810966811</v>
      </c>
      <c r="E10" s="182">
        <f t="shared" si="1"/>
        <v>-131</v>
      </c>
      <c r="F10" s="198">
        <v>92</v>
      </c>
      <c r="G10" s="198">
        <v>74</v>
      </c>
      <c r="H10" s="183">
        <f t="shared" si="2"/>
        <v>80.43478260869566</v>
      </c>
      <c r="I10" s="182">
        <f t="shared" si="3"/>
        <v>-18</v>
      </c>
      <c r="J10" s="198">
        <v>25</v>
      </c>
      <c r="K10" s="198">
        <v>15</v>
      </c>
      <c r="L10" s="183">
        <f t="shared" si="4"/>
        <v>60</v>
      </c>
      <c r="M10" s="182">
        <f t="shared" si="5"/>
        <v>-10</v>
      </c>
      <c r="N10" s="198">
        <v>14</v>
      </c>
      <c r="O10" s="198">
        <v>4</v>
      </c>
      <c r="P10" s="183">
        <f t="shared" si="6"/>
        <v>28.57142857142857</v>
      </c>
      <c r="Q10" s="182">
        <f t="shared" si="7"/>
        <v>-10</v>
      </c>
      <c r="R10" s="183">
        <f>ROUND(N10/J10*100,1)</f>
        <v>56</v>
      </c>
      <c r="S10" s="183">
        <f aca="true" t="shared" si="49" ref="S10:S22">ROUND(O10/K10*100,1)</f>
        <v>26.7</v>
      </c>
      <c r="T10" s="183">
        <f aca="true" t="shared" si="50" ref="T10:T22">S10-R10</f>
        <v>-29.3</v>
      </c>
      <c r="U10" s="198">
        <v>8</v>
      </c>
      <c r="V10" s="198">
        <v>8</v>
      </c>
      <c r="W10" s="184">
        <f t="shared" si="8"/>
        <v>100</v>
      </c>
      <c r="X10" s="182">
        <f t="shared" si="9"/>
        <v>0</v>
      </c>
      <c r="Y10" s="198">
        <v>0</v>
      </c>
      <c r="Z10" s="198">
        <v>0</v>
      </c>
      <c r="AA10" s="184">
        <v>0</v>
      </c>
      <c r="AB10" s="185">
        <f t="shared" si="10"/>
        <v>0</v>
      </c>
      <c r="AC10" s="200">
        <v>0</v>
      </c>
      <c r="AD10" s="198">
        <v>1</v>
      </c>
      <c r="AE10" s="184">
        <v>0</v>
      </c>
      <c r="AF10" s="185">
        <f t="shared" si="12"/>
        <v>1</v>
      </c>
      <c r="AG10" s="201">
        <f t="shared" si="13"/>
        <v>1.6</v>
      </c>
      <c r="AH10" s="201">
        <f t="shared" si="13"/>
        <v>2</v>
      </c>
      <c r="AI10" s="184">
        <f t="shared" si="14"/>
        <v>0.3999999999999999</v>
      </c>
      <c r="AJ10" s="198">
        <v>0</v>
      </c>
      <c r="AK10" s="200">
        <v>0</v>
      </c>
      <c r="AL10" s="184">
        <v>0</v>
      </c>
      <c r="AM10" s="182">
        <f t="shared" si="15"/>
        <v>0</v>
      </c>
      <c r="AN10" s="198">
        <v>2</v>
      </c>
      <c r="AO10" s="200">
        <v>0</v>
      </c>
      <c r="AP10" s="184">
        <f t="shared" si="16"/>
        <v>0</v>
      </c>
      <c r="AQ10" s="182">
        <f t="shared" si="17"/>
        <v>-2</v>
      </c>
      <c r="AR10" s="202">
        <v>0</v>
      </c>
      <c r="AS10" s="201">
        <v>0</v>
      </c>
      <c r="AT10" s="184">
        <f aca="true" t="shared" si="51" ref="AT10:AT22">AS10-AR10</f>
        <v>0</v>
      </c>
      <c r="AU10" s="200">
        <v>0</v>
      </c>
      <c r="AV10" s="203">
        <v>0</v>
      </c>
      <c r="AW10" s="184">
        <v>0</v>
      </c>
      <c r="AX10" s="185">
        <f t="shared" si="18"/>
        <v>0</v>
      </c>
      <c r="AY10" s="201">
        <v>0</v>
      </c>
      <c r="AZ10" s="201">
        <v>0</v>
      </c>
      <c r="BA10" s="184">
        <f t="shared" si="19"/>
        <v>0</v>
      </c>
      <c r="BB10" s="198">
        <v>6</v>
      </c>
      <c r="BC10" s="198">
        <v>1</v>
      </c>
      <c r="BD10" s="184">
        <f t="shared" si="20"/>
        <v>16.666666666666664</v>
      </c>
      <c r="BE10" s="182">
        <f t="shared" si="21"/>
        <v>-5</v>
      </c>
      <c r="BF10" s="198">
        <v>6</v>
      </c>
      <c r="BG10" s="198">
        <v>1</v>
      </c>
      <c r="BH10" s="183">
        <f t="shared" si="22"/>
        <v>16.666666666666664</v>
      </c>
      <c r="BI10" s="182">
        <f t="shared" si="23"/>
        <v>-5</v>
      </c>
      <c r="BJ10" s="198">
        <v>614</v>
      </c>
      <c r="BK10" s="198">
        <v>505</v>
      </c>
      <c r="BL10" s="184">
        <f t="shared" si="24"/>
        <v>82.24755700325733</v>
      </c>
      <c r="BM10" s="182">
        <f t="shared" si="25"/>
        <v>-109</v>
      </c>
      <c r="BN10" s="204">
        <f>'[11]грудень2017'!BO10</f>
        <v>1801.9493177387915</v>
      </c>
      <c r="BO10" s="198">
        <v>2351.0112359550562</v>
      </c>
      <c r="BP10" s="183">
        <f t="shared" si="26"/>
        <v>130.47044180494848</v>
      </c>
      <c r="BQ10" s="182">
        <f t="shared" si="27"/>
        <v>549.0619182162648</v>
      </c>
      <c r="BR10" s="198">
        <v>25</v>
      </c>
      <c r="BS10" s="198">
        <v>26</v>
      </c>
      <c r="BT10" s="186">
        <f t="shared" si="28"/>
        <v>1</v>
      </c>
      <c r="BU10" s="205">
        <v>134</v>
      </c>
      <c r="BV10" s="200">
        <v>137</v>
      </c>
      <c r="BW10" s="185">
        <f t="shared" si="29"/>
        <v>3</v>
      </c>
      <c r="BX10" s="205">
        <v>131</v>
      </c>
      <c r="BY10" s="200">
        <v>246</v>
      </c>
      <c r="BZ10" s="185">
        <f t="shared" si="30"/>
        <v>115</v>
      </c>
      <c r="CA10" s="205">
        <v>131</v>
      </c>
      <c r="CB10" s="200">
        <v>246</v>
      </c>
      <c r="CC10" s="185">
        <f t="shared" si="31"/>
        <v>115</v>
      </c>
      <c r="CD10" s="200">
        <v>29</v>
      </c>
      <c r="CE10" s="200">
        <v>38</v>
      </c>
      <c r="CF10" s="184">
        <f aca="true" t="shared" si="52" ref="CF10:CF22">ROUND(CE10/CD10*100,1)</f>
        <v>131</v>
      </c>
      <c r="CG10" s="185">
        <f aca="true" t="shared" si="53" ref="CG10:CG22">CE10-CD10</f>
        <v>9</v>
      </c>
      <c r="CH10" s="201">
        <v>4.184704184704184</v>
      </c>
      <c r="CI10" s="201">
        <f>'[10]Лист2'!N24</f>
        <v>6.8</v>
      </c>
      <c r="CJ10" s="184">
        <f t="shared" si="32"/>
        <v>2.6152958152958155</v>
      </c>
      <c r="CK10" s="206">
        <f t="shared" si="33"/>
        <v>8.1</v>
      </c>
      <c r="CL10" s="206">
        <f t="shared" si="33"/>
        <v>9.3</v>
      </c>
      <c r="CM10" s="190">
        <f aca="true" t="shared" si="54" ref="CM10:CM22">CL10-CK10</f>
        <v>1.200000000000001</v>
      </c>
      <c r="CN10" s="191">
        <f t="shared" si="34"/>
        <v>56</v>
      </c>
      <c r="CO10" s="192">
        <f t="shared" si="34"/>
        <v>52</v>
      </c>
      <c r="CP10" s="193">
        <f t="shared" si="35"/>
        <v>11</v>
      </c>
      <c r="CQ10" s="193">
        <f t="shared" si="35"/>
        <v>11</v>
      </c>
      <c r="CR10" s="207">
        <v>31</v>
      </c>
      <c r="CS10" s="207">
        <v>25</v>
      </c>
      <c r="CT10" s="190">
        <f aca="true" t="shared" si="55" ref="CT10:CT22">ROUND(CS10/CR10*100,1)</f>
        <v>80.6</v>
      </c>
      <c r="CU10" s="194">
        <f t="shared" si="36"/>
        <v>-6</v>
      </c>
      <c r="CV10" s="208">
        <v>45</v>
      </c>
      <c r="CW10" s="198">
        <v>39</v>
      </c>
      <c r="CX10" s="184">
        <f t="shared" si="37"/>
        <v>86.7</v>
      </c>
      <c r="CY10" s="182">
        <f t="shared" si="38"/>
        <v>-6</v>
      </c>
      <c r="CZ10" s="208">
        <v>20</v>
      </c>
      <c r="DA10" s="198">
        <v>20</v>
      </c>
      <c r="DB10" s="184">
        <f t="shared" si="39"/>
        <v>100</v>
      </c>
      <c r="DC10" s="182">
        <f t="shared" si="40"/>
        <v>0</v>
      </c>
      <c r="DD10" s="195">
        <v>51.1</v>
      </c>
      <c r="DE10" s="184">
        <f>'[12]Шаблон'!P9</f>
        <v>25.6</v>
      </c>
      <c r="DF10" s="184">
        <f aca="true" t="shared" si="56" ref="DF10:DF22">DE10-DD10</f>
        <v>-25.5</v>
      </c>
      <c r="DG10" s="198">
        <v>626</v>
      </c>
      <c r="DH10" s="198">
        <v>499</v>
      </c>
      <c r="DI10" s="184">
        <f t="shared" si="41"/>
        <v>79.71246006389777</v>
      </c>
      <c r="DJ10" s="182">
        <f t="shared" si="42"/>
        <v>-127</v>
      </c>
      <c r="DK10" s="198">
        <v>558</v>
      </c>
      <c r="DL10" s="198">
        <v>453</v>
      </c>
      <c r="DM10" s="184">
        <f t="shared" si="43"/>
        <v>81.18279569892472</v>
      </c>
      <c r="DN10" s="182">
        <f t="shared" si="44"/>
        <v>-105</v>
      </c>
      <c r="DO10" s="198">
        <v>18</v>
      </c>
      <c r="DP10" s="209">
        <v>22</v>
      </c>
      <c r="DQ10" s="184">
        <f t="shared" si="45"/>
        <v>122.2</v>
      </c>
      <c r="DR10" s="182">
        <f t="shared" si="46"/>
        <v>4</v>
      </c>
      <c r="DS10" s="198">
        <v>0</v>
      </c>
      <c r="DT10" s="198">
        <v>3681.11</v>
      </c>
      <c r="DU10" s="218">
        <f>'[13]Матриця'!AJ12</f>
        <v>4618.32</v>
      </c>
      <c r="DV10" s="184">
        <f t="shared" si="47"/>
        <v>125.5</v>
      </c>
      <c r="DW10" s="210">
        <f aca="true" t="shared" si="57" ref="DW10:DW22">DU10-DT10</f>
        <v>937.2099999999996</v>
      </c>
      <c r="DX10" s="211">
        <f aca="true" t="shared" si="58" ref="DX10:DY22">ROUND(DG10/DO10,0)</f>
        <v>35</v>
      </c>
      <c r="DY10" s="211">
        <f t="shared" si="58"/>
        <v>23</v>
      </c>
      <c r="DZ10" s="185">
        <f t="shared" si="48"/>
        <v>-12</v>
      </c>
      <c r="EA10" s="160"/>
      <c r="EB10" s="160"/>
      <c r="EC10" s="156"/>
      <c r="ED10" s="161"/>
      <c r="EE10" s="160"/>
      <c r="EF10" s="162"/>
      <c r="EG10" s="156"/>
      <c r="EH10" s="161"/>
      <c r="EI10" s="163"/>
      <c r="EJ10" s="163"/>
      <c r="EK10" s="157"/>
    </row>
    <row r="11" spans="1:141" ht="21.75" customHeight="1">
      <c r="A11" s="197" t="s">
        <v>128</v>
      </c>
      <c r="B11" s="198">
        <v>337</v>
      </c>
      <c r="C11" s="199">
        <v>312</v>
      </c>
      <c r="D11" s="183">
        <f t="shared" si="0"/>
        <v>92.58160237388724</v>
      </c>
      <c r="E11" s="182">
        <f t="shared" si="1"/>
        <v>-25</v>
      </c>
      <c r="F11" s="198">
        <v>54</v>
      </c>
      <c r="G11" s="198">
        <v>29</v>
      </c>
      <c r="H11" s="183">
        <f t="shared" si="2"/>
        <v>53.70370370370371</v>
      </c>
      <c r="I11" s="182">
        <f t="shared" si="3"/>
        <v>-25</v>
      </c>
      <c r="J11" s="198">
        <v>78</v>
      </c>
      <c r="K11" s="198">
        <v>13</v>
      </c>
      <c r="L11" s="183">
        <f t="shared" si="4"/>
        <v>16.666666666666664</v>
      </c>
      <c r="M11" s="182">
        <f t="shared" si="5"/>
        <v>-65</v>
      </c>
      <c r="N11" s="198">
        <v>69</v>
      </c>
      <c r="O11" s="198">
        <v>9</v>
      </c>
      <c r="P11" s="183">
        <f t="shared" si="6"/>
        <v>13.043478260869565</v>
      </c>
      <c r="Q11" s="182">
        <f t="shared" si="7"/>
        <v>-60</v>
      </c>
      <c r="R11" s="183">
        <f aca="true" t="shared" si="59" ref="R11:R22">ROUND(N11/J11*100,1)</f>
        <v>88.5</v>
      </c>
      <c r="S11" s="183">
        <f t="shared" si="49"/>
        <v>69.2</v>
      </c>
      <c r="T11" s="183">
        <f t="shared" si="50"/>
        <v>-19.299999999999997</v>
      </c>
      <c r="U11" s="198">
        <v>7</v>
      </c>
      <c r="V11" s="198">
        <v>3</v>
      </c>
      <c r="W11" s="184">
        <f t="shared" si="8"/>
        <v>42.857142857142854</v>
      </c>
      <c r="X11" s="182">
        <f t="shared" si="9"/>
        <v>-4</v>
      </c>
      <c r="Y11" s="198">
        <v>0</v>
      </c>
      <c r="Z11" s="198">
        <v>0</v>
      </c>
      <c r="AA11" s="184">
        <v>0</v>
      </c>
      <c r="AB11" s="185">
        <f t="shared" si="10"/>
        <v>0</v>
      </c>
      <c r="AC11" s="200">
        <v>4</v>
      </c>
      <c r="AD11" s="198">
        <v>0</v>
      </c>
      <c r="AE11" s="184">
        <f t="shared" si="11"/>
        <v>0</v>
      </c>
      <c r="AF11" s="185">
        <f t="shared" si="12"/>
        <v>-4</v>
      </c>
      <c r="AG11" s="201">
        <f t="shared" si="13"/>
        <v>2.7</v>
      </c>
      <c r="AH11" s="201">
        <f t="shared" si="13"/>
        <v>1.3</v>
      </c>
      <c r="AI11" s="184">
        <f t="shared" si="14"/>
        <v>-1.4000000000000001</v>
      </c>
      <c r="AJ11" s="198">
        <v>0</v>
      </c>
      <c r="AK11" s="200">
        <v>0</v>
      </c>
      <c r="AL11" s="184">
        <v>0</v>
      </c>
      <c r="AM11" s="182">
        <f t="shared" si="15"/>
        <v>0</v>
      </c>
      <c r="AN11" s="198">
        <v>10</v>
      </c>
      <c r="AO11" s="200">
        <v>5</v>
      </c>
      <c r="AP11" s="184">
        <f t="shared" si="16"/>
        <v>50</v>
      </c>
      <c r="AQ11" s="182">
        <f t="shared" si="17"/>
        <v>-5</v>
      </c>
      <c r="AR11" s="202">
        <v>54.5</v>
      </c>
      <c r="AS11" s="201">
        <v>16.7</v>
      </c>
      <c r="AT11" s="184">
        <f t="shared" si="51"/>
        <v>-37.8</v>
      </c>
      <c r="AU11" s="200">
        <v>0</v>
      </c>
      <c r="AV11" s="203">
        <v>0</v>
      </c>
      <c r="AW11" s="184">
        <v>0</v>
      </c>
      <c r="AX11" s="185">
        <f t="shared" si="18"/>
        <v>0</v>
      </c>
      <c r="AY11" s="201">
        <v>0</v>
      </c>
      <c r="AZ11" s="201">
        <v>0</v>
      </c>
      <c r="BA11" s="184">
        <f t="shared" si="19"/>
        <v>0</v>
      </c>
      <c r="BB11" s="198">
        <v>2</v>
      </c>
      <c r="BC11" s="198">
        <v>3</v>
      </c>
      <c r="BD11" s="184">
        <f t="shared" si="20"/>
        <v>150</v>
      </c>
      <c r="BE11" s="182">
        <f t="shared" si="21"/>
        <v>1</v>
      </c>
      <c r="BF11" s="198">
        <v>2</v>
      </c>
      <c r="BG11" s="198">
        <v>3</v>
      </c>
      <c r="BH11" s="183">
        <f t="shared" si="22"/>
        <v>150</v>
      </c>
      <c r="BI11" s="182">
        <f t="shared" si="23"/>
        <v>1</v>
      </c>
      <c r="BJ11" s="198">
        <v>251</v>
      </c>
      <c r="BK11" s="198">
        <v>238</v>
      </c>
      <c r="BL11" s="184">
        <f t="shared" si="24"/>
        <v>94.82071713147411</v>
      </c>
      <c r="BM11" s="182">
        <f t="shared" si="25"/>
        <v>-13</v>
      </c>
      <c r="BN11" s="204">
        <f>'[11]грудень2017'!BO11</f>
        <v>1942.9906542056074</v>
      </c>
      <c r="BO11" s="198">
        <v>2220.5128205128203</v>
      </c>
      <c r="BP11" s="183">
        <f t="shared" si="26"/>
        <v>114.28324761658095</v>
      </c>
      <c r="BQ11" s="182">
        <f t="shared" si="27"/>
        <v>277.52216630721296</v>
      </c>
      <c r="BR11" s="198">
        <v>23</v>
      </c>
      <c r="BS11" s="198">
        <v>25</v>
      </c>
      <c r="BT11" s="186">
        <f t="shared" si="28"/>
        <v>2</v>
      </c>
      <c r="BU11" s="205">
        <v>181</v>
      </c>
      <c r="BV11" s="200">
        <v>195</v>
      </c>
      <c r="BW11" s="185">
        <f t="shared" si="29"/>
        <v>14</v>
      </c>
      <c r="BX11" s="205">
        <v>218</v>
      </c>
      <c r="BY11" s="200">
        <v>298</v>
      </c>
      <c r="BZ11" s="185">
        <f t="shared" si="30"/>
        <v>80</v>
      </c>
      <c r="CA11" s="205">
        <v>214</v>
      </c>
      <c r="CB11" s="200">
        <v>297</v>
      </c>
      <c r="CC11" s="185">
        <f t="shared" si="31"/>
        <v>83</v>
      </c>
      <c r="CD11" s="200">
        <v>49</v>
      </c>
      <c r="CE11" s="200">
        <v>45</v>
      </c>
      <c r="CF11" s="184">
        <f t="shared" si="52"/>
        <v>91.8</v>
      </c>
      <c r="CG11" s="185">
        <f t="shared" si="53"/>
        <v>-4</v>
      </c>
      <c r="CH11" s="201">
        <v>14.540059347181009</v>
      </c>
      <c r="CI11" s="201">
        <f>'[10]Лист2'!N25</f>
        <v>14.4</v>
      </c>
      <c r="CJ11" s="184">
        <f t="shared" si="32"/>
        <v>-0.14005934718100832</v>
      </c>
      <c r="CK11" s="206">
        <f t="shared" si="33"/>
        <v>6.2</v>
      </c>
      <c r="CL11" s="206">
        <f t="shared" si="33"/>
        <v>4.5</v>
      </c>
      <c r="CM11" s="190">
        <f t="shared" si="54"/>
        <v>-1.7000000000000002</v>
      </c>
      <c r="CN11" s="191">
        <f t="shared" si="34"/>
        <v>21</v>
      </c>
      <c r="CO11" s="192">
        <f t="shared" si="34"/>
        <v>14</v>
      </c>
      <c r="CP11" s="193">
        <f t="shared" si="35"/>
        <v>9</v>
      </c>
      <c r="CQ11" s="193">
        <f t="shared" si="35"/>
        <v>4</v>
      </c>
      <c r="CR11" s="207">
        <v>23</v>
      </c>
      <c r="CS11" s="207">
        <v>21</v>
      </c>
      <c r="CT11" s="190">
        <f t="shared" si="55"/>
        <v>91.3</v>
      </c>
      <c r="CU11" s="194">
        <f t="shared" si="36"/>
        <v>-2</v>
      </c>
      <c r="CV11" s="208">
        <v>84</v>
      </c>
      <c r="CW11" s="198">
        <v>32</v>
      </c>
      <c r="CX11" s="184">
        <f t="shared" si="37"/>
        <v>38.1</v>
      </c>
      <c r="CY11" s="182">
        <f t="shared" si="38"/>
        <v>-52</v>
      </c>
      <c r="CZ11" s="208">
        <v>21</v>
      </c>
      <c r="DA11" s="198">
        <v>22</v>
      </c>
      <c r="DB11" s="184">
        <f t="shared" si="39"/>
        <v>104.8</v>
      </c>
      <c r="DC11" s="182">
        <f t="shared" si="40"/>
        <v>1</v>
      </c>
      <c r="DD11" s="195">
        <v>89.3</v>
      </c>
      <c r="DE11" s="195">
        <f>'[12]Шаблон'!P10</f>
        <v>37.5</v>
      </c>
      <c r="DF11" s="184">
        <f t="shared" si="56"/>
        <v>-51.8</v>
      </c>
      <c r="DG11" s="198">
        <v>307</v>
      </c>
      <c r="DH11" s="198">
        <v>294</v>
      </c>
      <c r="DI11" s="184">
        <f t="shared" si="41"/>
        <v>95.76547231270358</v>
      </c>
      <c r="DJ11" s="182">
        <f t="shared" si="42"/>
        <v>-13</v>
      </c>
      <c r="DK11" s="198">
        <v>224</v>
      </c>
      <c r="DL11" s="198">
        <v>209</v>
      </c>
      <c r="DM11" s="184">
        <f t="shared" si="43"/>
        <v>93.30357142857143</v>
      </c>
      <c r="DN11" s="182">
        <f t="shared" si="44"/>
        <v>-15</v>
      </c>
      <c r="DO11" s="198">
        <v>8</v>
      </c>
      <c r="DP11" s="198">
        <v>19</v>
      </c>
      <c r="DQ11" s="184">
        <f t="shared" si="45"/>
        <v>237.5</v>
      </c>
      <c r="DR11" s="182">
        <f t="shared" si="46"/>
        <v>11</v>
      </c>
      <c r="DS11" s="198">
        <v>0</v>
      </c>
      <c r="DT11" s="198">
        <v>3949.38</v>
      </c>
      <c r="DU11" s="218">
        <f>'[13]Матриця'!AJ13</f>
        <v>4621.47</v>
      </c>
      <c r="DV11" s="184">
        <f t="shared" si="47"/>
        <v>117</v>
      </c>
      <c r="DW11" s="210">
        <f t="shared" si="57"/>
        <v>672.0900000000001</v>
      </c>
      <c r="DX11" s="211">
        <f t="shared" si="58"/>
        <v>38</v>
      </c>
      <c r="DY11" s="211">
        <f t="shared" si="58"/>
        <v>15</v>
      </c>
      <c r="DZ11" s="185">
        <f t="shared" si="48"/>
        <v>-23</v>
      </c>
      <c r="EA11" s="160"/>
      <c r="EB11" s="160"/>
      <c r="EC11" s="156"/>
      <c r="ED11" s="161"/>
      <c r="EE11" s="160"/>
      <c r="EF11" s="162"/>
      <c r="EG11" s="156"/>
      <c r="EH11" s="161"/>
      <c r="EI11" s="163"/>
      <c r="EJ11" s="163"/>
      <c r="EK11" s="157"/>
    </row>
    <row r="12" spans="1:141" ht="21.75" customHeight="1">
      <c r="A12" s="197" t="s">
        <v>129</v>
      </c>
      <c r="B12" s="198">
        <v>651</v>
      </c>
      <c r="C12" s="199">
        <v>503</v>
      </c>
      <c r="D12" s="183">
        <f t="shared" si="0"/>
        <v>77.2657450076805</v>
      </c>
      <c r="E12" s="182">
        <f t="shared" si="1"/>
        <v>-148</v>
      </c>
      <c r="F12" s="198">
        <v>74</v>
      </c>
      <c r="G12" s="198">
        <v>67</v>
      </c>
      <c r="H12" s="183">
        <f t="shared" si="2"/>
        <v>90.54054054054053</v>
      </c>
      <c r="I12" s="182">
        <f t="shared" si="3"/>
        <v>-7</v>
      </c>
      <c r="J12" s="198">
        <v>32</v>
      </c>
      <c r="K12" s="198">
        <v>28</v>
      </c>
      <c r="L12" s="183">
        <f t="shared" si="4"/>
        <v>87.5</v>
      </c>
      <c r="M12" s="182">
        <f t="shared" si="5"/>
        <v>-4</v>
      </c>
      <c r="N12" s="198">
        <v>5</v>
      </c>
      <c r="O12" s="198">
        <v>2</v>
      </c>
      <c r="P12" s="183">
        <f t="shared" si="6"/>
        <v>40</v>
      </c>
      <c r="Q12" s="182">
        <f t="shared" si="7"/>
        <v>-3</v>
      </c>
      <c r="R12" s="183">
        <f t="shared" si="59"/>
        <v>15.6</v>
      </c>
      <c r="S12" s="183">
        <f t="shared" si="49"/>
        <v>7.1</v>
      </c>
      <c r="T12" s="183">
        <f t="shared" si="50"/>
        <v>-8.5</v>
      </c>
      <c r="U12" s="198">
        <v>21</v>
      </c>
      <c r="V12" s="198">
        <v>20</v>
      </c>
      <c r="W12" s="184">
        <f t="shared" si="8"/>
        <v>95.23809523809523</v>
      </c>
      <c r="X12" s="182">
        <f t="shared" si="9"/>
        <v>-1</v>
      </c>
      <c r="Y12" s="198">
        <v>0</v>
      </c>
      <c r="Z12" s="198">
        <v>0</v>
      </c>
      <c r="AA12" s="184">
        <f>AA22</f>
        <v>0</v>
      </c>
      <c r="AB12" s="185">
        <f t="shared" si="10"/>
        <v>0</v>
      </c>
      <c r="AC12" s="200">
        <v>1</v>
      </c>
      <c r="AD12" s="198">
        <v>3</v>
      </c>
      <c r="AE12" s="184">
        <f t="shared" si="11"/>
        <v>300</v>
      </c>
      <c r="AF12" s="185">
        <f t="shared" si="12"/>
        <v>2</v>
      </c>
      <c r="AG12" s="201">
        <f t="shared" si="13"/>
        <v>4.1</v>
      </c>
      <c r="AH12" s="201">
        <f t="shared" si="13"/>
        <v>5.2</v>
      </c>
      <c r="AI12" s="184">
        <f t="shared" si="14"/>
        <v>1.1000000000000005</v>
      </c>
      <c r="AJ12" s="198">
        <v>0</v>
      </c>
      <c r="AK12" s="200">
        <v>0</v>
      </c>
      <c r="AL12" s="184" t="e">
        <f>ROUND(AK12/AJ12*100,1)</f>
        <v>#DIV/0!</v>
      </c>
      <c r="AM12" s="182">
        <f t="shared" si="15"/>
        <v>0</v>
      </c>
      <c r="AN12" s="198">
        <v>3</v>
      </c>
      <c r="AO12" s="200">
        <v>5</v>
      </c>
      <c r="AP12" s="184">
        <f t="shared" si="16"/>
        <v>166.66666666666669</v>
      </c>
      <c r="AQ12" s="182">
        <f t="shared" si="17"/>
        <v>2</v>
      </c>
      <c r="AR12" s="202">
        <v>100</v>
      </c>
      <c r="AS12" s="201">
        <v>66.7</v>
      </c>
      <c r="AT12" s="184">
        <f t="shared" si="51"/>
        <v>-33.3</v>
      </c>
      <c r="AU12" s="200">
        <v>0</v>
      </c>
      <c r="AV12" s="203">
        <v>1</v>
      </c>
      <c r="AW12" s="184">
        <v>0</v>
      </c>
      <c r="AX12" s="185">
        <f t="shared" si="18"/>
        <v>1</v>
      </c>
      <c r="AY12" s="201">
        <v>0</v>
      </c>
      <c r="AZ12" s="201">
        <v>0</v>
      </c>
      <c r="BA12" s="184">
        <f t="shared" si="19"/>
        <v>0</v>
      </c>
      <c r="BB12" s="198">
        <v>31</v>
      </c>
      <c r="BC12" s="198">
        <v>21</v>
      </c>
      <c r="BD12" s="184">
        <f t="shared" si="20"/>
        <v>67.74193548387096</v>
      </c>
      <c r="BE12" s="182">
        <f t="shared" si="21"/>
        <v>-10</v>
      </c>
      <c r="BF12" s="198">
        <v>31</v>
      </c>
      <c r="BG12" s="198">
        <v>21</v>
      </c>
      <c r="BH12" s="183">
        <f t="shared" si="22"/>
        <v>67.74193548387096</v>
      </c>
      <c r="BI12" s="182">
        <f t="shared" si="23"/>
        <v>-10</v>
      </c>
      <c r="BJ12" s="198">
        <v>552</v>
      </c>
      <c r="BK12" s="198">
        <v>441</v>
      </c>
      <c r="BL12" s="184">
        <f t="shared" si="24"/>
        <v>79.8913043478261</v>
      </c>
      <c r="BM12" s="182">
        <f t="shared" si="25"/>
        <v>-111</v>
      </c>
      <c r="BN12" s="204">
        <f>'[11]грудень2017'!BO12</f>
        <v>1941.4396887159533</v>
      </c>
      <c r="BO12" s="198">
        <v>2526.7303102625297</v>
      </c>
      <c r="BP12" s="183">
        <f t="shared" si="26"/>
        <v>130.14724716654376</v>
      </c>
      <c r="BQ12" s="182">
        <f t="shared" si="27"/>
        <v>585.2906215465764</v>
      </c>
      <c r="BR12" s="198">
        <v>21</v>
      </c>
      <c r="BS12" s="198">
        <v>21</v>
      </c>
      <c r="BT12" s="186">
        <f t="shared" si="28"/>
        <v>0</v>
      </c>
      <c r="BU12" s="205">
        <v>157</v>
      </c>
      <c r="BV12" s="200">
        <v>143</v>
      </c>
      <c r="BW12" s="185">
        <f t="shared" si="29"/>
        <v>-14</v>
      </c>
      <c r="BX12" s="205">
        <v>266</v>
      </c>
      <c r="BY12" s="200">
        <v>225</v>
      </c>
      <c r="BZ12" s="185">
        <f t="shared" si="30"/>
        <v>-41</v>
      </c>
      <c r="CA12" s="205">
        <v>265</v>
      </c>
      <c r="CB12" s="200">
        <v>222</v>
      </c>
      <c r="CC12" s="185">
        <f t="shared" si="31"/>
        <v>-43</v>
      </c>
      <c r="CD12" s="200">
        <v>55</v>
      </c>
      <c r="CE12" s="200">
        <v>31</v>
      </c>
      <c r="CF12" s="184">
        <f t="shared" si="52"/>
        <v>56.4</v>
      </c>
      <c r="CG12" s="185">
        <f t="shared" si="53"/>
        <v>-24</v>
      </c>
      <c r="CH12" s="201">
        <v>8.448540706605224</v>
      </c>
      <c r="CI12" s="201">
        <f>'[10]Лист2'!N26</f>
        <v>6.2</v>
      </c>
      <c r="CJ12" s="184">
        <f t="shared" si="32"/>
        <v>-2.2485407066052234</v>
      </c>
      <c r="CK12" s="206">
        <f t="shared" si="33"/>
        <v>4.5</v>
      </c>
      <c r="CL12" s="206">
        <f t="shared" si="33"/>
        <v>4.4</v>
      </c>
      <c r="CM12" s="190">
        <f t="shared" si="54"/>
        <v>-0.09999999999999964</v>
      </c>
      <c r="CN12" s="191">
        <f t="shared" si="34"/>
        <v>29</v>
      </c>
      <c r="CO12" s="192">
        <f t="shared" si="34"/>
        <v>22</v>
      </c>
      <c r="CP12" s="193">
        <f t="shared" si="35"/>
        <v>27</v>
      </c>
      <c r="CQ12" s="193">
        <f t="shared" si="35"/>
        <v>26</v>
      </c>
      <c r="CR12" s="207">
        <v>38</v>
      </c>
      <c r="CS12" s="207">
        <v>31</v>
      </c>
      <c r="CT12" s="190">
        <f t="shared" si="55"/>
        <v>81.6</v>
      </c>
      <c r="CU12" s="194">
        <f t="shared" si="36"/>
        <v>-7</v>
      </c>
      <c r="CV12" s="208">
        <v>56</v>
      </c>
      <c r="CW12" s="198">
        <v>52</v>
      </c>
      <c r="CX12" s="184">
        <f t="shared" si="37"/>
        <v>92.9</v>
      </c>
      <c r="CY12" s="182">
        <f t="shared" si="38"/>
        <v>-4</v>
      </c>
      <c r="CZ12" s="208">
        <v>35</v>
      </c>
      <c r="DA12" s="198">
        <v>45</v>
      </c>
      <c r="DB12" s="184">
        <f t="shared" si="39"/>
        <v>128.6</v>
      </c>
      <c r="DC12" s="182">
        <f t="shared" si="40"/>
        <v>10</v>
      </c>
      <c r="DD12" s="195">
        <v>44.6</v>
      </c>
      <c r="DE12" s="195">
        <f>'[12]Шаблон'!P11</f>
        <v>40.4</v>
      </c>
      <c r="DF12" s="184">
        <f t="shared" si="56"/>
        <v>-4.200000000000003</v>
      </c>
      <c r="DG12" s="198">
        <v>595</v>
      </c>
      <c r="DH12" s="198">
        <v>455</v>
      </c>
      <c r="DI12" s="184">
        <f t="shared" si="41"/>
        <v>76.47058823529412</v>
      </c>
      <c r="DJ12" s="182">
        <f t="shared" si="42"/>
        <v>-140</v>
      </c>
      <c r="DK12" s="198">
        <v>515</v>
      </c>
      <c r="DL12" s="198">
        <v>391</v>
      </c>
      <c r="DM12" s="184">
        <f t="shared" si="43"/>
        <v>75.92233009708738</v>
      </c>
      <c r="DN12" s="182">
        <f t="shared" si="44"/>
        <v>-124</v>
      </c>
      <c r="DO12" s="198">
        <v>23</v>
      </c>
      <c r="DP12" s="198">
        <v>30</v>
      </c>
      <c r="DQ12" s="184">
        <f t="shared" si="45"/>
        <v>130.4</v>
      </c>
      <c r="DR12" s="182">
        <f t="shared" si="46"/>
        <v>7</v>
      </c>
      <c r="DS12" s="198">
        <v>34</v>
      </c>
      <c r="DT12" s="198">
        <v>4510.35</v>
      </c>
      <c r="DU12" s="218">
        <f>'[13]Матриця'!AJ14</f>
        <v>5837.17</v>
      </c>
      <c r="DV12" s="184">
        <f t="shared" si="47"/>
        <v>129.4</v>
      </c>
      <c r="DW12" s="210">
        <f t="shared" si="57"/>
        <v>1326.8199999999997</v>
      </c>
      <c r="DX12" s="211">
        <f t="shared" si="58"/>
        <v>26</v>
      </c>
      <c r="DY12" s="211">
        <f t="shared" si="58"/>
        <v>15</v>
      </c>
      <c r="DZ12" s="185">
        <f t="shared" si="48"/>
        <v>-11</v>
      </c>
      <c r="EA12" s="160"/>
      <c r="EB12" s="160"/>
      <c r="EC12" s="156"/>
      <c r="ED12" s="161"/>
      <c r="EE12" s="160"/>
      <c r="EF12" s="162"/>
      <c r="EG12" s="156"/>
      <c r="EH12" s="161"/>
      <c r="EI12" s="163"/>
      <c r="EJ12" s="163"/>
      <c r="EK12" s="157"/>
    </row>
    <row r="13" spans="1:141" ht="21.75" customHeight="1">
      <c r="A13" s="197" t="s">
        <v>130</v>
      </c>
      <c r="B13" s="198">
        <v>837</v>
      </c>
      <c r="C13" s="199">
        <v>709</v>
      </c>
      <c r="D13" s="183">
        <f t="shared" si="0"/>
        <v>84.70728793309439</v>
      </c>
      <c r="E13" s="182">
        <f t="shared" si="1"/>
        <v>-128</v>
      </c>
      <c r="F13" s="198">
        <v>88</v>
      </c>
      <c r="G13" s="198">
        <v>129</v>
      </c>
      <c r="H13" s="183">
        <f t="shared" si="2"/>
        <v>146.5909090909091</v>
      </c>
      <c r="I13" s="182">
        <f t="shared" si="3"/>
        <v>41</v>
      </c>
      <c r="J13" s="198">
        <v>10</v>
      </c>
      <c r="K13" s="198">
        <v>14</v>
      </c>
      <c r="L13" s="183">
        <f t="shared" si="4"/>
        <v>140</v>
      </c>
      <c r="M13" s="182">
        <f t="shared" si="5"/>
        <v>4</v>
      </c>
      <c r="N13" s="198">
        <v>1</v>
      </c>
      <c r="O13" s="198">
        <v>3</v>
      </c>
      <c r="P13" s="183">
        <f t="shared" si="6"/>
        <v>300</v>
      </c>
      <c r="Q13" s="182">
        <f t="shared" si="7"/>
        <v>2</v>
      </c>
      <c r="R13" s="183">
        <f t="shared" si="59"/>
        <v>10</v>
      </c>
      <c r="S13" s="183">
        <f t="shared" si="49"/>
        <v>21.4</v>
      </c>
      <c r="T13" s="183">
        <f t="shared" si="50"/>
        <v>11.399999999999999</v>
      </c>
      <c r="U13" s="198">
        <v>8</v>
      </c>
      <c r="V13" s="198">
        <v>10</v>
      </c>
      <c r="W13" s="184">
        <f t="shared" si="8"/>
        <v>125</v>
      </c>
      <c r="X13" s="182">
        <f t="shared" si="9"/>
        <v>2</v>
      </c>
      <c r="Y13" s="198">
        <v>0</v>
      </c>
      <c r="Z13" s="198">
        <v>0</v>
      </c>
      <c r="AA13" s="184">
        <v>0</v>
      </c>
      <c r="AB13" s="185">
        <f t="shared" si="10"/>
        <v>0</v>
      </c>
      <c r="AC13" s="200">
        <v>0</v>
      </c>
      <c r="AD13" s="198">
        <v>1</v>
      </c>
      <c r="AE13" s="184">
        <v>0</v>
      </c>
      <c r="AF13" s="185">
        <f t="shared" si="12"/>
        <v>1</v>
      </c>
      <c r="AG13" s="201">
        <f t="shared" si="13"/>
        <v>1.1</v>
      </c>
      <c r="AH13" s="201">
        <f t="shared" si="13"/>
        <v>1.6</v>
      </c>
      <c r="AI13" s="184">
        <f t="shared" si="14"/>
        <v>0.5</v>
      </c>
      <c r="AJ13" s="198">
        <v>0</v>
      </c>
      <c r="AK13" s="200">
        <v>0</v>
      </c>
      <c r="AL13" s="184">
        <v>0</v>
      </c>
      <c r="AM13" s="182">
        <f t="shared" si="15"/>
        <v>0</v>
      </c>
      <c r="AN13" s="198">
        <v>1</v>
      </c>
      <c r="AO13" s="200">
        <v>2</v>
      </c>
      <c r="AP13" s="184">
        <f t="shared" si="16"/>
        <v>200</v>
      </c>
      <c r="AQ13" s="182">
        <f t="shared" si="17"/>
        <v>1</v>
      </c>
      <c r="AR13" s="212">
        <v>0</v>
      </c>
      <c r="AS13" s="201">
        <v>100</v>
      </c>
      <c r="AT13" s="184">
        <f t="shared" si="51"/>
        <v>100</v>
      </c>
      <c r="AU13" s="200">
        <v>0</v>
      </c>
      <c r="AV13" s="203">
        <v>0</v>
      </c>
      <c r="AW13" s="184">
        <v>0</v>
      </c>
      <c r="AX13" s="185">
        <f t="shared" si="18"/>
        <v>0</v>
      </c>
      <c r="AY13" s="201">
        <v>0</v>
      </c>
      <c r="AZ13" s="201">
        <v>0</v>
      </c>
      <c r="BA13" s="184">
        <f t="shared" si="19"/>
        <v>0</v>
      </c>
      <c r="BB13" s="198">
        <v>22</v>
      </c>
      <c r="BC13" s="198">
        <v>24</v>
      </c>
      <c r="BD13" s="184">
        <f t="shared" si="20"/>
        <v>109.09090909090908</v>
      </c>
      <c r="BE13" s="182">
        <f t="shared" si="21"/>
        <v>2</v>
      </c>
      <c r="BF13" s="198">
        <v>22</v>
      </c>
      <c r="BG13" s="198">
        <v>24</v>
      </c>
      <c r="BH13" s="183">
        <f t="shared" si="22"/>
        <v>109.09090909090908</v>
      </c>
      <c r="BI13" s="182">
        <f t="shared" si="23"/>
        <v>2</v>
      </c>
      <c r="BJ13" s="198">
        <v>753</v>
      </c>
      <c r="BK13" s="198">
        <v>641</v>
      </c>
      <c r="BL13" s="184">
        <f t="shared" si="24"/>
        <v>85.1261620185923</v>
      </c>
      <c r="BM13" s="182">
        <f t="shared" si="25"/>
        <v>-112</v>
      </c>
      <c r="BN13" s="204">
        <f>'[11]грудень2017'!BO13</f>
        <v>2335.1470588235293</v>
      </c>
      <c r="BO13" s="198">
        <v>2906.4150943396226</v>
      </c>
      <c r="BP13" s="183">
        <f t="shared" si="26"/>
        <v>124.46389975130319</v>
      </c>
      <c r="BQ13" s="182">
        <f t="shared" si="27"/>
        <v>571.2680355160933</v>
      </c>
      <c r="BR13" s="198">
        <v>21</v>
      </c>
      <c r="BS13" s="198">
        <v>20</v>
      </c>
      <c r="BT13" s="186">
        <f t="shared" si="28"/>
        <v>-1</v>
      </c>
      <c r="BU13" s="205">
        <v>125</v>
      </c>
      <c r="BV13" s="200">
        <v>113</v>
      </c>
      <c r="BW13" s="185">
        <f t="shared" si="29"/>
        <v>-12</v>
      </c>
      <c r="BX13" s="205">
        <v>144</v>
      </c>
      <c r="BY13" s="200">
        <v>170</v>
      </c>
      <c r="BZ13" s="185">
        <f t="shared" si="30"/>
        <v>26</v>
      </c>
      <c r="CA13" s="205">
        <v>144</v>
      </c>
      <c r="CB13" s="200">
        <v>169</v>
      </c>
      <c r="CC13" s="185">
        <f t="shared" si="31"/>
        <v>25</v>
      </c>
      <c r="CD13" s="200">
        <v>50</v>
      </c>
      <c r="CE13" s="200">
        <v>31</v>
      </c>
      <c r="CF13" s="184">
        <f t="shared" si="52"/>
        <v>62</v>
      </c>
      <c r="CG13" s="185">
        <f t="shared" si="53"/>
        <v>-19</v>
      </c>
      <c r="CH13" s="201">
        <v>5.973715651135006</v>
      </c>
      <c r="CI13" s="201">
        <f>'[10]Лист2'!N27</f>
        <v>4.4</v>
      </c>
      <c r="CJ13" s="184">
        <f t="shared" si="32"/>
        <v>-1.5737156511350054</v>
      </c>
      <c r="CK13" s="206">
        <f t="shared" si="33"/>
        <v>6.6</v>
      </c>
      <c r="CL13" s="206">
        <f t="shared" si="33"/>
        <v>5.8</v>
      </c>
      <c r="CM13" s="190">
        <f t="shared" si="54"/>
        <v>-0.7999999999999998</v>
      </c>
      <c r="CN13" s="191">
        <f t="shared" si="34"/>
        <v>55</v>
      </c>
      <c r="CO13" s="192">
        <f t="shared" si="34"/>
        <v>41</v>
      </c>
      <c r="CP13" s="193">
        <f t="shared" si="35"/>
        <v>9</v>
      </c>
      <c r="CQ13" s="193">
        <f t="shared" si="35"/>
        <v>11</v>
      </c>
      <c r="CR13" s="207">
        <v>15</v>
      </c>
      <c r="CS13" s="207">
        <v>18</v>
      </c>
      <c r="CT13" s="190">
        <f t="shared" si="55"/>
        <v>120</v>
      </c>
      <c r="CU13" s="194">
        <f t="shared" si="36"/>
        <v>3</v>
      </c>
      <c r="CV13" s="208">
        <v>21</v>
      </c>
      <c r="CW13" s="198">
        <v>23</v>
      </c>
      <c r="CX13" s="184">
        <f t="shared" si="37"/>
        <v>109.5</v>
      </c>
      <c r="CY13" s="182">
        <f t="shared" si="38"/>
        <v>2</v>
      </c>
      <c r="CZ13" s="208">
        <v>15</v>
      </c>
      <c r="DA13" s="198">
        <v>18</v>
      </c>
      <c r="DB13" s="184">
        <f t="shared" si="39"/>
        <v>120</v>
      </c>
      <c r="DC13" s="182">
        <f t="shared" si="40"/>
        <v>3</v>
      </c>
      <c r="DD13" s="195">
        <v>38.1</v>
      </c>
      <c r="DE13" s="195">
        <f>'[12]Шаблон'!P12</f>
        <v>43.5</v>
      </c>
      <c r="DF13" s="184">
        <f t="shared" si="56"/>
        <v>5.399999999999999</v>
      </c>
      <c r="DG13" s="198">
        <v>773</v>
      </c>
      <c r="DH13" s="198">
        <v>657</v>
      </c>
      <c r="DI13" s="184">
        <f t="shared" si="41"/>
        <v>84.99353169469599</v>
      </c>
      <c r="DJ13" s="182">
        <f t="shared" si="42"/>
        <v>-116</v>
      </c>
      <c r="DK13" s="198">
        <v>694</v>
      </c>
      <c r="DL13" s="198">
        <v>595</v>
      </c>
      <c r="DM13" s="184">
        <f t="shared" si="43"/>
        <v>85.73487031700289</v>
      </c>
      <c r="DN13" s="182">
        <f t="shared" si="44"/>
        <v>-99</v>
      </c>
      <c r="DO13" s="198">
        <v>10</v>
      </c>
      <c r="DP13" s="198">
        <v>12</v>
      </c>
      <c r="DQ13" s="184">
        <f t="shared" si="45"/>
        <v>120</v>
      </c>
      <c r="DR13" s="182">
        <f t="shared" si="46"/>
        <v>2</v>
      </c>
      <c r="DS13" s="198">
        <v>8</v>
      </c>
      <c r="DT13" s="198">
        <v>3947.1</v>
      </c>
      <c r="DU13" s="219">
        <f>'[13]Матриця'!AJ15</f>
        <v>4940.25</v>
      </c>
      <c r="DV13" s="184">
        <f t="shared" si="47"/>
        <v>125.2</v>
      </c>
      <c r="DW13" s="210">
        <f t="shared" si="57"/>
        <v>993.1500000000001</v>
      </c>
      <c r="DX13" s="211">
        <f t="shared" si="58"/>
        <v>77</v>
      </c>
      <c r="DY13" s="211">
        <f t="shared" si="58"/>
        <v>55</v>
      </c>
      <c r="DZ13" s="185">
        <f t="shared" si="48"/>
        <v>-22</v>
      </c>
      <c r="EA13" s="160"/>
      <c r="EB13" s="160"/>
      <c r="EC13" s="156"/>
      <c r="ED13" s="161"/>
      <c r="EE13" s="160"/>
      <c r="EF13" s="164"/>
      <c r="EG13" s="156"/>
      <c r="EH13" s="161"/>
      <c r="EI13" s="163"/>
      <c r="EJ13" s="163"/>
      <c r="EK13" s="157"/>
    </row>
    <row r="14" spans="1:141" ht="21.75" customHeight="1">
      <c r="A14" s="197" t="s">
        <v>131</v>
      </c>
      <c r="B14" s="198">
        <v>499</v>
      </c>
      <c r="C14" s="199">
        <v>404</v>
      </c>
      <c r="D14" s="183">
        <f t="shared" si="0"/>
        <v>80.96192384769539</v>
      </c>
      <c r="E14" s="182">
        <f t="shared" si="1"/>
        <v>-95</v>
      </c>
      <c r="F14" s="198">
        <v>102</v>
      </c>
      <c r="G14" s="198">
        <v>91</v>
      </c>
      <c r="H14" s="183">
        <f t="shared" si="2"/>
        <v>89.2156862745098</v>
      </c>
      <c r="I14" s="182">
        <f t="shared" si="3"/>
        <v>-11</v>
      </c>
      <c r="J14" s="198">
        <v>14</v>
      </c>
      <c r="K14" s="198">
        <v>19</v>
      </c>
      <c r="L14" s="183">
        <f t="shared" si="4"/>
        <v>135.71428571428572</v>
      </c>
      <c r="M14" s="182">
        <f t="shared" si="5"/>
        <v>5</v>
      </c>
      <c r="N14" s="198">
        <v>8</v>
      </c>
      <c r="O14" s="198">
        <v>15</v>
      </c>
      <c r="P14" s="183">
        <f t="shared" si="6"/>
        <v>187.5</v>
      </c>
      <c r="Q14" s="182">
        <f t="shared" si="7"/>
        <v>7</v>
      </c>
      <c r="R14" s="183">
        <f t="shared" si="59"/>
        <v>57.1</v>
      </c>
      <c r="S14" s="183">
        <f t="shared" si="49"/>
        <v>78.9</v>
      </c>
      <c r="T14" s="183">
        <f t="shared" si="50"/>
        <v>21.800000000000004</v>
      </c>
      <c r="U14" s="198">
        <v>5</v>
      </c>
      <c r="V14" s="198">
        <v>4</v>
      </c>
      <c r="W14" s="184">
        <f t="shared" si="8"/>
        <v>80</v>
      </c>
      <c r="X14" s="182">
        <f t="shared" si="9"/>
        <v>-1</v>
      </c>
      <c r="Y14" s="198">
        <v>0</v>
      </c>
      <c r="Z14" s="198">
        <v>0</v>
      </c>
      <c r="AA14" s="184">
        <v>0</v>
      </c>
      <c r="AB14" s="185">
        <f t="shared" si="10"/>
        <v>0</v>
      </c>
      <c r="AC14" s="200">
        <v>0</v>
      </c>
      <c r="AD14" s="198">
        <v>0</v>
      </c>
      <c r="AE14" s="184">
        <v>0</v>
      </c>
      <c r="AF14" s="185">
        <f t="shared" si="12"/>
        <v>0</v>
      </c>
      <c r="AG14" s="201">
        <f t="shared" si="13"/>
        <v>1.2</v>
      </c>
      <c r="AH14" s="201">
        <f t="shared" si="13"/>
        <v>1</v>
      </c>
      <c r="AI14" s="184">
        <f>AH14-AG14</f>
        <v>-0.19999999999999996</v>
      </c>
      <c r="AJ14" s="198">
        <v>0</v>
      </c>
      <c r="AK14" s="200">
        <v>0</v>
      </c>
      <c r="AL14" s="184">
        <v>0</v>
      </c>
      <c r="AM14" s="182">
        <f t="shared" si="15"/>
        <v>0</v>
      </c>
      <c r="AN14" s="198">
        <v>2</v>
      </c>
      <c r="AO14" s="200">
        <v>1</v>
      </c>
      <c r="AP14" s="184">
        <f t="shared" si="16"/>
        <v>50</v>
      </c>
      <c r="AQ14" s="182">
        <f t="shared" si="17"/>
        <v>-1</v>
      </c>
      <c r="AR14" s="202">
        <v>33.3</v>
      </c>
      <c r="AS14" s="201">
        <v>0</v>
      </c>
      <c r="AT14" s="184">
        <f t="shared" si="51"/>
        <v>-33.3</v>
      </c>
      <c r="AU14" s="200">
        <v>0</v>
      </c>
      <c r="AV14" s="203">
        <v>0</v>
      </c>
      <c r="AW14" s="184">
        <v>0</v>
      </c>
      <c r="AX14" s="185">
        <f t="shared" si="18"/>
        <v>0</v>
      </c>
      <c r="AY14" s="201">
        <v>0</v>
      </c>
      <c r="AZ14" s="201">
        <v>0</v>
      </c>
      <c r="BA14" s="184">
        <f t="shared" si="19"/>
        <v>0</v>
      </c>
      <c r="BB14" s="198">
        <v>0</v>
      </c>
      <c r="BC14" s="198">
        <v>0</v>
      </c>
      <c r="BD14" s="184" t="e">
        <f t="shared" si="20"/>
        <v>#DIV/0!</v>
      </c>
      <c r="BE14" s="182">
        <f t="shared" si="21"/>
        <v>0</v>
      </c>
      <c r="BF14" s="198">
        <v>0</v>
      </c>
      <c r="BG14" s="198">
        <v>0</v>
      </c>
      <c r="BH14" s="183" t="e">
        <f t="shared" si="22"/>
        <v>#DIV/0!</v>
      </c>
      <c r="BI14" s="182">
        <f t="shared" si="23"/>
        <v>0</v>
      </c>
      <c r="BJ14" s="198">
        <v>442</v>
      </c>
      <c r="BK14" s="198">
        <v>354</v>
      </c>
      <c r="BL14" s="184">
        <f t="shared" si="24"/>
        <v>80.09049773755656</v>
      </c>
      <c r="BM14" s="182">
        <f t="shared" si="25"/>
        <v>-88</v>
      </c>
      <c r="BN14" s="204">
        <f>'[11]грудень2017'!BO14</f>
        <v>2210.8695652173915</v>
      </c>
      <c r="BO14" s="198">
        <v>2935.0694444444443</v>
      </c>
      <c r="BP14" s="183">
        <f t="shared" si="26"/>
        <v>132.756336720201</v>
      </c>
      <c r="BQ14" s="182">
        <f t="shared" si="27"/>
        <v>724.1998792270529</v>
      </c>
      <c r="BR14" s="198">
        <v>21</v>
      </c>
      <c r="BS14" s="198">
        <v>20</v>
      </c>
      <c r="BT14" s="186">
        <f t="shared" si="28"/>
        <v>-1</v>
      </c>
      <c r="BU14" s="205">
        <v>130</v>
      </c>
      <c r="BV14" s="200">
        <v>114</v>
      </c>
      <c r="BW14" s="185">
        <f t="shared" si="29"/>
        <v>-16</v>
      </c>
      <c r="BX14" s="205">
        <v>208</v>
      </c>
      <c r="BY14" s="200">
        <v>247</v>
      </c>
      <c r="BZ14" s="185">
        <f t="shared" si="30"/>
        <v>39</v>
      </c>
      <c r="CA14" s="205">
        <v>207</v>
      </c>
      <c r="CB14" s="200">
        <v>247</v>
      </c>
      <c r="CC14" s="185">
        <f t="shared" si="31"/>
        <v>40</v>
      </c>
      <c r="CD14" s="200">
        <v>23</v>
      </c>
      <c r="CE14" s="200">
        <v>20</v>
      </c>
      <c r="CF14" s="184">
        <f t="shared" si="52"/>
        <v>87</v>
      </c>
      <c r="CG14" s="185">
        <f t="shared" si="53"/>
        <v>-3</v>
      </c>
      <c r="CH14" s="201">
        <v>4.609218436873747</v>
      </c>
      <c r="CI14" s="201">
        <f>'[10]Лист2'!N28</f>
        <v>5</v>
      </c>
      <c r="CJ14" s="184">
        <f t="shared" si="32"/>
        <v>0.3907815631262528</v>
      </c>
      <c r="CK14" s="206">
        <f t="shared" si="33"/>
        <v>8.2</v>
      </c>
      <c r="CL14" s="206">
        <f t="shared" si="33"/>
        <v>5.2</v>
      </c>
      <c r="CM14" s="190">
        <f t="shared" si="54"/>
        <v>-2.999999999999999</v>
      </c>
      <c r="CN14" s="191">
        <f t="shared" si="34"/>
        <v>41</v>
      </c>
      <c r="CO14" s="192">
        <f t="shared" si="34"/>
        <v>21</v>
      </c>
      <c r="CP14" s="193">
        <f t="shared" si="35"/>
        <v>6</v>
      </c>
      <c r="CQ14" s="193">
        <f t="shared" si="35"/>
        <v>4</v>
      </c>
      <c r="CR14" s="207">
        <v>14</v>
      </c>
      <c r="CS14" s="207">
        <v>12</v>
      </c>
      <c r="CT14" s="190">
        <f t="shared" si="55"/>
        <v>85.7</v>
      </c>
      <c r="CU14" s="194">
        <f t="shared" si="36"/>
        <v>-2</v>
      </c>
      <c r="CV14" s="208">
        <v>16</v>
      </c>
      <c r="CW14" s="198">
        <v>22</v>
      </c>
      <c r="CX14" s="184">
        <f t="shared" si="37"/>
        <v>137.5</v>
      </c>
      <c r="CY14" s="182">
        <f t="shared" si="38"/>
        <v>6</v>
      </c>
      <c r="CZ14" s="208">
        <v>14</v>
      </c>
      <c r="DA14" s="198">
        <v>22</v>
      </c>
      <c r="DB14" s="184">
        <f t="shared" si="39"/>
        <v>157.1</v>
      </c>
      <c r="DC14" s="182">
        <f t="shared" si="40"/>
        <v>8</v>
      </c>
      <c r="DD14" s="195">
        <v>81.3</v>
      </c>
      <c r="DE14" s="195">
        <f>'[12]Шаблон'!P13</f>
        <v>81.8</v>
      </c>
      <c r="DF14" s="184">
        <f t="shared" si="56"/>
        <v>0.5</v>
      </c>
      <c r="DG14" s="198">
        <v>452</v>
      </c>
      <c r="DH14" s="198">
        <v>379</v>
      </c>
      <c r="DI14" s="184">
        <f t="shared" si="41"/>
        <v>83.8495575221239</v>
      </c>
      <c r="DJ14" s="182">
        <f t="shared" si="42"/>
        <v>-73</v>
      </c>
      <c r="DK14" s="198">
        <v>394</v>
      </c>
      <c r="DL14" s="198">
        <v>332</v>
      </c>
      <c r="DM14" s="184">
        <f t="shared" si="43"/>
        <v>84.26395939086294</v>
      </c>
      <c r="DN14" s="182">
        <f t="shared" si="44"/>
        <v>-62</v>
      </c>
      <c r="DO14" s="198">
        <v>3</v>
      </c>
      <c r="DP14" s="198">
        <v>0</v>
      </c>
      <c r="DQ14" s="184">
        <v>0</v>
      </c>
      <c r="DR14" s="182">
        <f t="shared" si="46"/>
        <v>-3</v>
      </c>
      <c r="DS14" s="198">
        <v>1</v>
      </c>
      <c r="DT14" s="198">
        <v>3907.67</v>
      </c>
      <c r="DU14" s="219">
        <f>'[13]Матриця'!AJ16</f>
        <v>0</v>
      </c>
      <c r="DV14" s="184">
        <v>0</v>
      </c>
      <c r="DW14" s="210">
        <f t="shared" si="57"/>
        <v>-3907.67</v>
      </c>
      <c r="DX14" s="211">
        <f t="shared" si="58"/>
        <v>151</v>
      </c>
      <c r="DY14" s="211">
        <v>379</v>
      </c>
      <c r="DZ14" s="185">
        <f t="shared" si="48"/>
        <v>228</v>
      </c>
      <c r="EA14" s="160"/>
      <c r="EB14" s="160"/>
      <c r="EC14" s="156"/>
      <c r="ED14" s="161"/>
      <c r="EE14" s="160"/>
      <c r="EF14" s="164"/>
      <c r="EG14" s="156"/>
      <c r="EH14" s="161"/>
      <c r="EI14" s="163"/>
      <c r="EJ14" s="163"/>
      <c r="EK14" s="157"/>
    </row>
    <row r="15" spans="1:141" ht="21.75" customHeight="1">
      <c r="A15" s="197" t="s">
        <v>132</v>
      </c>
      <c r="B15" s="198">
        <v>928</v>
      </c>
      <c r="C15" s="199">
        <v>844</v>
      </c>
      <c r="D15" s="183">
        <f t="shared" si="0"/>
        <v>90.94827586206897</v>
      </c>
      <c r="E15" s="182">
        <f t="shared" si="1"/>
        <v>-84</v>
      </c>
      <c r="F15" s="198">
        <v>130</v>
      </c>
      <c r="G15" s="198">
        <v>109</v>
      </c>
      <c r="H15" s="183">
        <f t="shared" si="2"/>
        <v>83.84615384615385</v>
      </c>
      <c r="I15" s="182">
        <f t="shared" si="3"/>
        <v>-21</v>
      </c>
      <c r="J15" s="198">
        <v>59</v>
      </c>
      <c r="K15" s="198">
        <v>29</v>
      </c>
      <c r="L15" s="183">
        <f t="shared" si="4"/>
        <v>49.152542372881356</v>
      </c>
      <c r="M15" s="182">
        <f t="shared" si="5"/>
        <v>-30</v>
      </c>
      <c r="N15" s="198">
        <v>39</v>
      </c>
      <c r="O15" s="198">
        <v>8</v>
      </c>
      <c r="P15" s="183">
        <f t="shared" si="6"/>
        <v>20.51282051282051</v>
      </c>
      <c r="Q15" s="182">
        <f t="shared" si="7"/>
        <v>-31</v>
      </c>
      <c r="R15" s="183">
        <f t="shared" si="59"/>
        <v>66.1</v>
      </c>
      <c r="S15" s="183">
        <f t="shared" si="49"/>
        <v>27.6</v>
      </c>
      <c r="T15" s="183">
        <f t="shared" si="50"/>
        <v>-38.49999999999999</v>
      </c>
      <c r="U15" s="198">
        <v>14</v>
      </c>
      <c r="V15" s="198">
        <v>15</v>
      </c>
      <c r="W15" s="184">
        <f t="shared" si="8"/>
        <v>107.14285714285714</v>
      </c>
      <c r="X15" s="182">
        <f t="shared" si="9"/>
        <v>1</v>
      </c>
      <c r="Y15" s="198">
        <v>0</v>
      </c>
      <c r="Z15" s="198">
        <v>0</v>
      </c>
      <c r="AA15" s="184">
        <v>0</v>
      </c>
      <c r="AB15" s="185">
        <f t="shared" si="10"/>
        <v>0</v>
      </c>
      <c r="AC15" s="200">
        <v>0</v>
      </c>
      <c r="AD15" s="198">
        <v>0</v>
      </c>
      <c r="AE15" s="184">
        <v>0</v>
      </c>
      <c r="AF15" s="185">
        <f t="shared" si="12"/>
        <v>0</v>
      </c>
      <c r="AG15" s="201">
        <f t="shared" si="13"/>
        <v>2.2</v>
      </c>
      <c r="AH15" s="201">
        <f t="shared" si="13"/>
        <v>2.5</v>
      </c>
      <c r="AI15" s="184">
        <f t="shared" si="14"/>
        <v>0.2999999999999998</v>
      </c>
      <c r="AJ15" s="198">
        <v>0</v>
      </c>
      <c r="AK15" s="200">
        <v>0</v>
      </c>
      <c r="AL15" s="184">
        <v>0</v>
      </c>
      <c r="AM15" s="182">
        <f t="shared" si="15"/>
        <v>0</v>
      </c>
      <c r="AN15" s="198">
        <v>4</v>
      </c>
      <c r="AO15" s="200">
        <v>2</v>
      </c>
      <c r="AP15" s="184">
        <f t="shared" si="16"/>
        <v>50</v>
      </c>
      <c r="AQ15" s="182">
        <f t="shared" si="17"/>
        <v>-2</v>
      </c>
      <c r="AR15" s="202">
        <v>57.1</v>
      </c>
      <c r="AS15" s="201">
        <v>50</v>
      </c>
      <c r="AT15" s="184">
        <f t="shared" si="51"/>
        <v>-7.100000000000001</v>
      </c>
      <c r="AU15" s="200">
        <v>0</v>
      </c>
      <c r="AV15" s="203">
        <v>0</v>
      </c>
      <c r="AW15" s="184">
        <v>0</v>
      </c>
      <c r="AX15" s="185">
        <f t="shared" si="18"/>
        <v>0</v>
      </c>
      <c r="AY15" s="201">
        <v>0</v>
      </c>
      <c r="AZ15" s="201">
        <v>0</v>
      </c>
      <c r="BA15" s="184">
        <f t="shared" si="19"/>
        <v>0</v>
      </c>
      <c r="BB15" s="198">
        <v>8</v>
      </c>
      <c r="BC15" s="198">
        <v>5</v>
      </c>
      <c r="BD15" s="184">
        <f t="shared" si="20"/>
        <v>62.5</v>
      </c>
      <c r="BE15" s="182">
        <f t="shared" si="21"/>
        <v>-3</v>
      </c>
      <c r="BF15" s="198">
        <v>8</v>
      </c>
      <c r="BG15" s="198">
        <v>5</v>
      </c>
      <c r="BH15" s="183">
        <f t="shared" si="22"/>
        <v>62.5</v>
      </c>
      <c r="BI15" s="182">
        <f t="shared" si="23"/>
        <v>-3</v>
      </c>
      <c r="BJ15" s="198">
        <v>780</v>
      </c>
      <c r="BK15" s="198">
        <v>731</v>
      </c>
      <c r="BL15" s="184">
        <f t="shared" si="24"/>
        <v>93.71794871794872</v>
      </c>
      <c r="BM15" s="182">
        <f t="shared" si="25"/>
        <v>-49</v>
      </c>
      <c r="BN15" s="204">
        <f>'[11]грудень2017'!BO15</f>
        <v>2188.500727802038</v>
      </c>
      <c r="BO15" s="198">
        <v>2854.8579970104634</v>
      </c>
      <c r="BP15" s="183">
        <f t="shared" si="26"/>
        <v>130.44811732265967</v>
      </c>
      <c r="BQ15" s="182">
        <f t="shared" si="27"/>
        <v>666.3572692084254</v>
      </c>
      <c r="BR15" s="198">
        <v>24</v>
      </c>
      <c r="BS15" s="198">
        <v>25</v>
      </c>
      <c r="BT15" s="186">
        <f t="shared" si="28"/>
        <v>1</v>
      </c>
      <c r="BU15" s="205">
        <v>147</v>
      </c>
      <c r="BV15" s="200">
        <v>130</v>
      </c>
      <c r="BW15" s="185">
        <f t="shared" si="29"/>
        <v>-17</v>
      </c>
      <c r="BX15" s="205">
        <v>181</v>
      </c>
      <c r="BY15" s="200">
        <v>160</v>
      </c>
      <c r="BZ15" s="185">
        <f t="shared" si="30"/>
        <v>-21</v>
      </c>
      <c r="CA15" s="205">
        <v>180</v>
      </c>
      <c r="CB15" s="200">
        <v>156</v>
      </c>
      <c r="CC15" s="185">
        <f t="shared" si="31"/>
        <v>-24</v>
      </c>
      <c r="CD15" s="200">
        <v>82</v>
      </c>
      <c r="CE15" s="200">
        <v>50</v>
      </c>
      <c r="CF15" s="184">
        <f t="shared" si="52"/>
        <v>61</v>
      </c>
      <c r="CG15" s="185">
        <f t="shared" si="53"/>
        <v>-32</v>
      </c>
      <c r="CH15" s="201">
        <v>8.836206896551724</v>
      </c>
      <c r="CI15" s="201">
        <f>'[10]Лист2'!N29</f>
        <v>5.9</v>
      </c>
      <c r="CJ15" s="184">
        <f t="shared" si="32"/>
        <v>-2.936206896551724</v>
      </c>
      <c r="CK15" s="206">
        <f t="shared" si="33"/>
        <v>7.1</v>
      </c>
      <c r="CL15" s="206">
        <f t="shared" si="33"/>
        <v>5</v>
      </c>
      <c r="CM15" s="190">
        <f t="shared" si="54"/>
        <v>-2.0999999999999996</v>
      </c>
      <c r="CN15" s="191">
        <f t="shared" si="34"/>
        <v>66</v>
      </c>
      <c r="CO15" s="192">
        <f t="shared" si="34"/>
        <v>42</v>
      </c>
      <c r="CP15" s="193">
        <f t="shared" si="35"/>
        <v>20</v>
      </c>
      <c r="CQ15" s="193">
        <f t="shared" si="35"/>
        <v>21</v>
      </c>
      <c r="CR15" s="207">
        <v>34</v>
      </c>
      <c r="CS15" s="207">
        <v>30</v>
      </c>
      <c r="CT15" s="190">
        <f t="shared" si="55"/>
        <v>88.2</v>
      </c>
      <c r="CU15" s="194">
        <f t="shared" si="36"/>
        <v>-4</v>
      </c>
      <c r="CV15" s="208">
        <v>70</v>
      </c>
      <c r="CW15" s="198">
        <v>46</v>
      </c>
      <c r="CX15" s="184">
        <f t="shared" si="37"/>
        <v>65.7</v>
      </c>
      <c r="CY15" s="182">
        <f t="shared" si="38"/>
        <v>-24</v>
      </c>
      <c r="CZ15" s="208">
        <v>50</v>
      </c>
      <c r="DA15" s="198">
        <v>37</v>
      </c>
      <c r="DB15" s="184">
        <f t="shared" si="39"/>
        <v>74</v>
      </c>
      <c r="DC15" s="182">
        <f t="shared" si="40"/>
        <v>-13</v>
      </c>
      <c r="DD15" s="195">
        <v>80</v>
      </c>
      <c r="DE15" s="195">
        <f>'[12]Шаблон'!P14</f>
        <v>47.8</v>
      </c>
      <c r="DF15" s="184">
        <f t="shared" si="56"/>
        <v>-32.2</v>
      </c>
      <c r="DG15" s="198">
        <v>842</v>
      </c>
      <c r="DH15" s="198">
        <v>781</v>
      </c>
      <c r="DI15" s="184">
        <f t="shared" si="41"/>
        <v>92.75534441805226</v>
      </c>
      <c r="DJ15" s="182">
        <f t="shared" si="42"/>
        <v>-61</v>
      </c>
      <c r="DK15" s="198">
        <v>703</v>
      </c>
      <c r="DL15" s="198">
        <v>659</v>
      </c>
      <c r="DM15" s="184">
        <f t="shared" si="43"/>
        <v>93.74110953058322</v>
      </c>
      <c r="DN15" s="182">
        <f t="shared" si="44"/>
        <v>-44</v>
      </c>
      <c r="DO15" s="198">
        <v>9</v>
      </c>
      <c r="DP15" s="198">
        <v>24</v>
      </c>
      <c r="DQ15" s="184">
        <f t="shared" si="45"/>
        <v>266.7</v>
      </c>
      <c r="DR15" s="182">
        <f t="shared" si="46"/>
        <v>15</v>
      </c>
      <c r="DS15" s="198">
        <v>22</v>
      </c>
      <c r="DT15" s="198">
        <v>3928.33</v>
      </c>
      <c r="DU15" s="219">
        <f>'[13]Матриця'!AJ17</f>
        <v>4757.29</v>
      </c>
      <c r="DV15" s="184">
        <f t="shared" si="47"/>
        <v>121.1</v>
      </c>
      <c r="DW15" s="210">
        <f t="shared" si="57"/>
        <v>828.96</v>
      </c>
      <c r="DX15" s="211">
        <f t="shared" si="58"/>
        <v>94</v>
      </c>
      <c r="DY15" s="211">
        <f t="shared" si="58"/>
        <v>33</v>
      </c>
      <c r="DZ15" s="185">
        <f t="shared" si="48"/>
        <v>-61</v>
      </c>
      <c r="EA15" s="160"/>
      <c r="EB15" s="160"/>
      <c r="EC15" s="156"/>
      <c r="ED15" s="161"/>
      <c r="EE15" s="160"/>
      <c r="EF15" s="164"/>
      <c r="EG15" s="156"/>
      <c r="EH15" s="161"/>
      <c r="EI15" s="163"/>
      <c r="EJ15" s="163"/>
      <c r="EK15" s="157"/>
    </row>
    <row r="16" spans="1:141" ht="21.75" customHeight="1">
      <c r="A16" s="197" t="s">
        <v>133</v>
      </c>
      <c r="B16" s="198">
        <v>342</v>
      </c>
      <c r="C16" s="199">
        <v>370</v>
      </c>
      <c r="D16" s="183">
        <f t="shared" si="0"/>
        <v>108.18713450292398</v>
      </c>
      <c r="E16" s="182">
        <f t="shared" si="1"/>
        <v>28</v>
      </c>
      <c r="F16" s="198">
        <v>69</v>
      </c>
      <c r="G16" s="198">
        <v>59</v>
      </c>
      <c r="H16" s="183">
        <f t="shared" si="2"/>
        <v>85.5072463768116</v>
      </c>
      <c r="I16" s="182">
        <f t="shared" si="3"/>
        <v>-10</v>
      </c>
      <c r="J16" s="198">
        <v>3</v>
      </c>
      <c r="K16" s="198">
        <v>11</v>
      </c>
      <c r="L16" s="183">
        <f t="shared" si="4"/>
        <v>366.66666666666663</v>
      </c>
      <c r="M16" s="182">
        <f t="shared" si="5"/>
        <v>8</v>
      </c>
      <c r="N16" s="198">
        <v>1</v>
      </c>
      <c r="O16" s="198">
        <v>5</v>
      </c>
      <c r="P16" s="183">
        <f t="shared" si="6"/>
        <v>500</v>
      </c>
      <c r="Q16" s="182">
        <f t="shared" si="7"/>
        <v>4</v>
      </c>
      <c r="R16" s="183">
        <f t="shared" si="59"/>
        <v>33.3</v>
      </c>
      <c r="S16" s="183">
        <f t="shared" si="49"/>
        <v>45.5</v>
      </c>
      <c r="T16" s="183">
        <f t="shared" si="50"/>
        <v>12.200000000000003</v>
      </c>
      <c r="U16" s="198">
        <v>1</v>
      </c>
      <c r="V16" s="198">
        <v>6</v>
      </c>
      <c r="W16" s="184">
        <f t="shared" si="8"/>
        <v>600</v>
      </c>
      <c r="X16" s="182">
        <f t="shared" si="9"/>
        <v>5</v>
      </c>
      <c r="Y16" s="198">
        <v>0</v>
      </c>
      <c r="Z16" s="198">
        <v>0</v>
      </c>
      <c r="AA16" s="184">
        <v>0</v>
      </c>
      <c r="AB16" s="185">
        <f t="shared" si="10"/>
        <v>0</v>
      </c>
      <c r="AC16" s="200">
        <v>6</v>
      </c>
      <c r="AD16" s="198">
        <v>3</v>
      </c>
      <c r="AE16" s="184">
        <f t="shared" si="11"/>
        <v>50</v>
      </c>
      <c r="AF16" s="185">
        <f t="shared" si="12"/>
        <v>-3</v>
      </c>
      <c r="AG16" s="201">
        <f t="shared" si="13"/>
        <v>0.6</v>
      </c>
      <c r="AH16" s="201">
        <f t="shared" si="13"/>
        <v>1.6</v>
      </c>
      <c r="AI16" s="184">
        <f t="shared" si="14"/>
        <v>1</v>
      </c>
      <c r="AJ16" s="198">
        <v>0</v>
      </c>
      <c r="AK16" s="200">
        <v>0</v>
      </c>
      <c r="AL16" s="184">
        <v>0</v>
      </c>
      <c r="AM16" s="182">
        <f t="shared" si="15"/>
        <v>0</v>
      </c>
      <c r="AN16" s="198">
        <v>10</v>
      </c>
      <c r="AO16" s="200">
        <v>14</v>
      </c>
      <c r="AP16" s="184">
        <f t="shared" si="16"/>
        <v>140</v>
      </c>
      <c r="AQ16" s="182">
        <f t="shared" si="17"/>
        <v>4</v>
      </c>
      <c r="AR16" s="202">
        <v>10</v>
      </c>
      <c r="AS16" s="201">
        <v>0</v>
      </c>
      <c r="AT16" s="184">
        <f t="shared" si="51"/>
        <v>-10</v>
      </c>
      <c r="AU16" s="200">
        <v>0</v>
      </c>
      <c r="AV16" s="203">
        <v>0</v>
      </c>
      <c r="AW16" s="184">
        <v>0</v>
      </c>
      <c r="AX16" s="185">
        <f t="shared" si="18"/>
        <v>0</v>
      </c>
      <c r="AY16" s="201">
        <v>0</v>
      </c>
      <c r="AZ16" s="201">
        <v>0</v>
      </c>
      <c r="BA16" s="184">
        <f t="shared" si="19"/>
        <v>0</v>
      </c>
      <c r="BB16" s="198">
        <v>0</v>
      </c>
      <c r="BC16" s="198">
        <v>13</v>
      </c>
      <c r="BD16" s="184" t="e">
        <f t="shared" si="20"/>
        <v>#DIV/0!</v>
      </c>
      <c r="BE16" s="182">
        <f t="shared" si="21"/>
        <v>13</v>
      </c>
      <c r="BF16" s="198">
        <v>0</v>
      </c>
      <c r="BG16" s="198">
        <v>0</v>
      </c>
      <c r="BH16" s="183" t="e">
        <f t="shared" si="22"/>
        <v>#DIV/0!</v>
      </c>
      <c r="BI16" s="182">
        <f t="shared" si="23"/>
        <v>0</v>
      </c>
      <c r="BJ16" s="198">
        <v>289</v>
      </c>
      <c r="BK16" s="198">
        <v>337</v>
      </c>
      <c r="BL16" s="184">
        <f t="shared" si="24"/>
        <v>116.6089965397924</v>
      </c>
      <c r="BM16" s="182">
        <f t="shared" si="25"/>
        <v>48</v>
      </c>
      <c r="BN16" s="204">
        <f>'[11]грудень2017'!BO16</f>
        <v>2181.494661921708</v>
      </c>
      <c r="BO16" s="198">
        <v>2502.8985507246375</v>
      </c>
      <c r="BP16" s="183">
        <f t="shared" si="26"/>
        <v>114.73319620776887</v>
      </c>
      <c r="BQ16" s="182">
        <f t="shared" si="27"/>
        <v>321.4038888029295</v>
      </c>
      <c r="BR16" s="198">
        <v>28</v>
      </c>
      <c r="BS16" s="198">
        <v>25</v>
      </c>
      <c r="BT16" s="186">
        <f t="shared" si="28"/>
        <v>-3</v>
      </c>
      <c r="BU16" s="209">
        <v>89</v>
      </c>
      <c r="BV16" s="200">
        <v>107</v>
      </c>
      <c r="BW16" s="185">
        <f t="shared" si="29"/>
        <v>18</v>
      </c>
      <c r="BX16" s="209">
        <v>14</v>
      </c>
      <c r="BY16" s="200">
        <v>241</v>
      </c>
      <c r="BZ16" s="185">
        <f t="shared" si="30"/>
        <v>227</v>
      </c>
      <c r="CA16" s="209">
        <v>8</v>
      </c>
      <c r="CB16" s="200">
        <v>241</v>
      </c>
      <c r="CC16" s="185">
        <f t="shared" si="31"/>
        <v>233</v>
      </c>
      <c r="CD16" s="200">
        <v>5</v>
      </c>
      <c r="CE16" s="200">
        <v>18</v>
      </c>
      <c r="CF16" s="184">
        <f t="shared" si="52"/>
        <v>360</v>
      </c>
      <c r="CG16" s="185">
        <f t="shared" si="53"/>
        <v>13</v>
      </c>
      <c r="CH16" s="201">
        <v>1.461988304093567</v>
      </c>
      <c r="CI16" s="201">
        <f>'[10]Лист2'!N30</f>
        <v>4.9</v>
      </c>
      <c r="CJ16" s="184">
        <f t="shared" si="32"/>
        <v>3.4380116959064333</v>
      </c>
      <c r="CK16" s="206">
        <f t="shared" si="33"/>
        <v>3.8</v>
      </c>
      <c r="CL16" s="206">
        <f t="shared" si="33"/>
        <v>3.8</v>
      </c>
      <c r="CM16" s="190">
        <f t="shared" si="54"/>
        <v>0</v>
      </c>
      <c r="CN16" s="191">
        <f t="shared" si="34"/>
        <v>13</v>
      </c>
      <c r="CO16" s="192">
        <f t="shared" si="34"/>
        <v>14</v>
      </c>
      <c r="CP16" s="193">
        <f t="shared" si="35"/>
        <v>2</v>
      </c>
      <c r="CQ16" s="193">
        <f t="shared" si="35"/>
        <v>6</v>
      </c>
      <c r="CR16" s="207">
        <v>23</v>
      </c>
      <c r="CS16" s="207">
        <v>32</v>
      </c>
      <c r="CT16" s="190">
        <f t="shared" si="55"/>
        <v>139.1</v>
      </c>
      <c r="CU16" s="194">
        <f t="shared" si="36"/>
        <v>9</v>
      </c>
      <c r="CV16" s="208">
        <v>44</v>
      </c>
      <c r="CW16" s="198">
        <v>58</v>
      </c>
      <c r="CX16" s="184">
        <f t="shared" si="37"/>
        <v>131.8</v>
      </c>
      <c r="CY16" s="182">
        <f t="shared" si="38"/>
        <v>14</v>
      </c>
      <c r="CZ16" s="208">
        <v>12</v>
      </c>
      <c r="DA16" s="198">
        <v>27</v>
      </c>
      <c r="DB16" s="184">
        <f t="shared" si="39"/>
        <v>225</v>
      </c>
      <c r="DC16" s="182">
        <f t="shared" si="40"/>
        <v>15</v>
      </c>
      <c r="DD16" s="195">
        <v>4.5</v>
      </c>
      <c r="DE16" s="195">
        <f>'[12]Шаблон'!P15</f>
        <v>19</v>
      </c>
      <c r="DF16" s="184">
        <f t="shared" si="56"/>
        <v>14.5</v>
      </c>
      <c r="DG16" s="198">
        <v>327</v>
      </c>
      <c r="DH16" s="198">
        <v>350</v>
      </c>
      <c r="DI16" s="184">
        <f t="shared" si="41"/>
        <v>107.0336391437309</v>
      </c>
      <c r="DJ16" s="182">
        <f t="shared" si="42"/>
        <v>23</v>
      </c>
      <c r="DK16" s="198">
        <v>277</v>
      </c>
      <c r="DL16" s="198">
        <v>308</v>
      </c>
      <c r="DM16" s="184">
        <f t="shared" si="43"/>
        <v>111.1913357400722</v>
      </c>
      <c r="DN16" s="182">
        <f t="shared" si="44"/>
        <v>31</v>
      </c>
      <c r="DO16" s="198">
        <v>40</v>
      </c>
      <c r="DP16" s="198">
        <v>46</v>
      </c>
      <c r="DQ16" s="184">
        <f t="shared" si="45"/>
        <v>115</v>
      </c>
      <c r="DR16" s="182">
        <f t="shared" si="46"/>
        <v>6</v>
      </c>
      <c r="DS16" s="198">
        <v>0</v>
      </c>
      <c r="DT16" s="198">
        <v>4676.2</v>
      </c>
      <c r="DU16" s="219">
        <f>'[13]Матриця'!AJ18</f>
        <v>4295.76</v>
      </c>
      <c r="DV16" s="184">
        <f t="shared" si="47"/>
        <v>91.9</v>
      </c>
      <c r="DW16" s="210">
        <f t="shared" si="57"/>
        <v>-380.4399999999996</v>
      </c>
      <c r="DX16" s="211">
        <f t="shared" si="58"/>
        <v>8</v>
      </c>
      <c r="DY16" s="211">
        <f t="shared" si="58"/>
        <v>8</v>
      </c>
      <c r="DZ16" s="185">
        <f t="shared" si="48"/>
        <v>0</v>
      </c>
      <c r="EA16" s="160"/>
      <c r="EB16" s="160"/>
      <c r="EC16" s="156"/>
      <c r="ED16" s="161"/>
      <c r="EE16" s="160"/>
      <c r="EF16" s="164"/>
      <c r="EG16" s="156"/>
      <c r="EH16" s="161"/>
      <c r="EI16" s="163"/>
      <c r="EJ16" s="163"/>
      <c r="EK16" s="157"/>
    </row>
    <row r="17" spans="1:141" ht="21.75" customHeight="1">
      <c r="A17" s="197" t="s">
        <v>134</v>
      </c>
      <c r="B17" s="198">
        <v>568</v>
      </c>
      <c r="C17" s="199">
        <v>447</v>
      </c>
      <c r="D17" s="183">
        <f t="shared" si="0"/>
        <v>78.69718309859155</v>
      </c>
      <c r="E17" s="182">
        <f t="shared" si="1"/>
        <v>-121</v>
      </c>
      <c r="F17" s="198">
        <v>50</v>
      </c>
      <c r="G17" s="198">
        <v>70</v>
      </c>
      <c r="H17" s="183">
        <f t="shared" si="2"/>
        <v>140</v>
      </c>
      <c r="I17" s="182">
        <f t="shared" si="3"/>
        <v>20</v>
      </c>
      <c r="J17" s="198">
        <v>20</v>
      </c>
      <c r="K17" s="198">
        <v>49</v>
      </c>
      <c r="L17" s="183">
        <f t="shared" si="4"/>
        <v>245.00000000000003</v>
      </c>
      <c r="M17" s="182">
        <f t="shared" si="5"/>
        <v>29</v>
      </c>
      <c r="N17" s="198">
        <v>17</v>
      </c>
      <c r="O17" s="198">
        <v>37</v>
      </c>
      <c r="P17" s="183">
        <f t="shared" si="6"/>
        <v>217.6470588235294</v>
      </c>
      <c r="Q17" s="182">
        <f t="shared" si="7"/>
        <v>20</v>
      </c>
      <c r="R17" s="183">
        <f t="shared" si="59"/>
        <v>85</v>
      </c>
      <c r="S17" s="183">
        <f t="shared" si="49"/>
        <v>75.5</v>
      </c>
      <c r="T17" s="183">
        <f t="shared" si="50"/>
        <v>-9.5</v>
      </c>
      <c r="U17" s="198">
        <v>3</v>
      </c>
      <c r="V17" s="198">
        <v>10</v>
      </c>
      <c r="W17" s="184">
        <f t="shared" si="8"/>
        <v>333.33333333333337</v>
      </c>
      <c r="X17" s="182">
        <f t="shared" si="9"/>
        <v>7</v>
      </c>
      <c r="Y17" s="198">
        <v>0</v>
      </c>
      <c r="Z17" s="198">
        <v>0</v>
      </c>
      <c r="AA17" s="184">
        <v>0</v>
      </c>
      <c r="AB17" s="185">
        <f t="shared" si="10"/>
        <v>0</v>
      </c>
      <c r="AC17" s="200">
        <v>1</v>
      </c>
      <c r="AD17" s="198">
        <v>1</v>
      </c>
      <c r="AE17" s="184">
        <f t="shared" si="11"/>
        <v>100</v>
      </c>
      <c r="AF17" s="185">
        <f t="shared" si="12"/>
        <v>0</v>
      </c>
      <c r="AG17" s="201">
        <f t="shared" si="13"/>
        <v>0.5</v>
      </c>
      <c r="AH17" s="201">
        <f t="shared" si="13"/>
        <v>2.7</v>
      </c>
      <c r="AI17" s="184">
        <f t="shared" si="14"/>
        <v>2.2</v>
      </c>
      <c r="AJ17" s="198">
        <v>0</v>
      </c>
      <c r="AK17" s="200">
        <v>0</v>
      </c>
      <c r="AL17" s="184">
        <v>0</v>
      </c>
      <c r="AM17" s="182">
        <f t="shared" si="15"/>
        <v>0</v>
      </c>
      <c r="AN17" s="198">
        <v>3</v>
      </c>
      <c r="AO17" s="200">
        <v>8</v>
      </c>
      <c r="AP17" s="184">
        <f t="shared" si="16"/>
        <v>266.66666666666663</v>
      </c>
      <c r="AQ17" s="182">
        <f t="shared" si="17"/>
        <v>5</v>
      </c>
      <c r="AR17" s="202">
        <v>50</v>
      </c>
      <c r="AS17" s="201">
        <v>72.7</v>
      </c>
      <c r="AT17" s="184">
        <f t="shared" si="51"/>
        <v>22.700000000000003</v>
      </c>
      <c r="AU17" s="200">
        <v>0</v>
      </c>
      <c r="AV17" s="203">
        <v>1</v>
      </c>
      <c r="AW17" s="184">
        <v>0</v>
      </c>
      <c r="AX17" s="185">
        <f t="shared" si="18"/>
        <v>1</v>
      </c>
      <c r="AY17" s="201">
        <v>0</v>
      </c>
      <c r="AZ17" s="201">
        <v>0</v>
      </c>
      <c r="BA17" s="184">
        <f t="shared" si="19"/>
        <v>0</v>
      </c>
      <c r="BB17" s="198">
        <v>0</v>
      </c>
      <c r="BC17" s="198">
        <v>0</v>
      </c>
      <c r="BD17" s="184" t="e">
        <f t="shared" si="20"/>
        <v>#DIV/0!</v>
      </c>
      <c r="BE17" s="182">
        <f t="shared" si="21"/>
        <v>0</v>
      </c>
      <c r="BF17" s="198">
        <v>0</v>
      </c>
      <c r="BG17" s="198">
        <v>0</v>
      </c>
      <c r="BH17" s="183" t="e">
        <f t="shared" si="22"/>
        <v>#DIV/0!</v>
      </c>
      <c r="BI17" s="182">
        <f t="shared" si="23"/>
        <v>0</v>
      </c>
      <c r="BJ17" s="198">
        <v>498</v>
      </c>
      <c r="BK17" s="198">
        <v>394</v>
      </c>
      <c r="BL17" s="184">
        <f t="shared" si="24"/>
        <v>79.11646586345381</v>
      </c>
      <c r="BM17" s="182">
        <f t="shared" si="25"/>
        <v>-104</v>
      </c>
      <c r="BN17" s="204">
        <f>'[11]грудень2017'!BO17</f>
        <v>1472.2</v>
      </c>
      <c r="BO17" s="198">
        <v>1827.5675675675675</v>
      </c>
      <c r="BP17" s="183">
        <f t="shared" si="26"/>
        <v>124.1385387561179</v>
      </c>
      <c r="BQ17" s="182">
        <f t="shared" si="27"/>
        <v>355.36756756756745</v>
      </c>
      <c r="BR17" s="198">
        <v>26</v>
      </c>
      <c r="BS17" s="198">
        <v>26</v>
      </c>
      <c r="BT17" s="186">
        <f t="shared" si="28"/>
        <v>0</v>
      </c>
      <c r="BU17" s="205">
        <v>180</v>
      </c>
      <c r="BV17" s="200">
        <v>159</v>
      </c>
      <c r="BW17" s="185">
        <f t="shared" si="29"/>
        <v>-21</v>
      </c>
      <c r="BX17" s="205">
        <v>142</v>
      </c>
      <c r="BY17" s="200">
        <v>268</v>
      </c>
      <c r="BZ17" s="185">
        <f t="shared" si="30"/>
        <v>126</v>
      </c>
      <c r="CA17" s="205">
        <v>141</v>
      </c>
      <c r="CB17" s="200">
        <v>264</v>
      </c>
      <c r="CC17" s="185">
        <f t="shared" si="31"/>
        <v>123</v>
      </c>
      <c r="CD17" s="200">
        <v>49</v>
      </c>
      <c r="CE17" s="200">
        <v>25</v>
      </c>
      <c r="CF17" s="184">
        <f t="shared" si="52"/>
        <v>51</v>
      </c>
      <c r="CG17" s="185">
        <f t="shared" si="53"/>
        <v>-24</v>
      </c>
      <c r="CH17" s="201">
        <v>8.626760563380282</v>
      </c>
      <c r="CI17" s="201">
        <f>'[10]Лист2'!N31</f>
        <v>5.6</v>
      </c>
      <c r="CJ17" s="184">
        <f t="shared" si="32"/>
        <v>-3.0267605633802823</v>
      </c>
      <c r="CK17" s="206">
        <f t="shared" si="33"/>
        <v>9</v>
      </c>
      <c r="CL17" s="206">
        <f t="shared" si="33"/>
        <v>7.4</v>
      </c>
      <c r="CM17" s="190">
        <f t="shared" si="54"/>
        <v>-1.5999999999999996</v>
      </c>
      <c r="CN17" s="191">
        <f t="shared" si="34"/>
        <v>51</v>
      </c>
      <c r="CO17" s="192">
        <f t="shared" si="34"/>
        <v>33</v>
      </c>
      <c r="CP17" s="193">
        <f t="shared" si="35"/>
        <v>3</v>
      </c>
      <c r="CQ17" s="193">
        <f t="shared" si="35"/>
        <v>12</v>
      </c>
      <c r="CR17" s="207">
        <v>21</v>
      </c>
      <c r="CS17" s="207">
        <v>33</v>
      </c>
      <c r="CT17" s="190">
        <f t="shared" si="55"/>
        <v>157.1</v>
      </c>
      <c r="CU17" s="194">
        <f t="shared" si="36"/>
        <v>12</v>
      </c>
      <c r="CV17" s="208">
        <v>36</v>
      </c>
      <c r="CW17" s="198">
        <v>58</v>
      </c>
      <c r="CX17" s="184">
        <f t="shared" si="37"/>
        <v>161.1</v>
      </c>
      <c r="CY17" s="182">
        <f t="shared" si="38"/>
        <v>22</v>
      </c>
      <c r="CZ17" s="208">
        <v>31</v>
      </c>
      <c r="DA17" s="198">
        <v>39</v>
      </c>
      <c r="DB17" s="184">
        <f t="shared" si="39"/>
        <v>125.8</v>
      </c>
      <c r="DC17" s="182">
        <f t="shared" si="40"/>
        <v>8</v>
      </c>
      <c r="DD17" s="195">
        <v>55.6</v>
      </c>
      <c r="DE17" s="195">
        <f>'[12]Шаблон'!P16</f>
        <v>70.7</v>
      </c>
      <c r="DF17" s="184">
        <f t="shared" si="56"/>
        <v>15.100000000000001</v>
      </c>
      <c r="DG17" s="198">
        <v>514</v>
      </c>
      <c r="DH17" s="198">
        <v>402</v>
      </c>
      <c r="DI17" s="184">
        <f t="shared" si="41"/>
        <v>78.21011673151752</v>
      </c>
      <c r="DJ17" s="182">
        <f t="shared" si="42"/>
        <v>-112</v>
      </c>
      <c r="DK17" s="198">
        <v>438</v>
      </c>
      <c r="DL17" s="198">
        <v>348</v>
      </c>
      <c r="DM17" s="184">
        <f t="shared" si="43"/>
        <v>79.45205479452055</v>
      </c>
      <c r="DN17" s="182">
        <f t="shared" si="44"/>
        <v>-90</v>
      </c>
      <c r="DO17" s="198">
        <v>14</v>
      </c>
      <c r="DP17" s="198">
        <v>11</v>
      </c>
      <c r="DQ17" s="184">
        <f t="shared" si="45"/>
        <v>78.6</v>
      </c>
      <c r="DR17" s="182">
        <f t="shared" si="46"/>
        <v>-3</v>
      </c>
      <c r="DS17" s="198">
        <v>7</v>
      </c>
      <c r="DT17" s="198">
        <v>4242.07</v>
      </c>
      <c r="DU17" s="219">
        <f>'[13]Матриця'!AJ19</f>
        <v>4628.42</v>
      </c>
      <c r="DV17" s="184">
        <f t="shared" si="47"/>
        <v>109.1</v>
      </c>
      <c r="DW17" s="210">
        <f t="shared" si="57"/>
        <v>386.35000000000036</v>
      </c>
      <c r="DX17" s="211">
        <f t="shared" si="58"/>
        <v>37</v>
      </c>
      <c r="DY17" s="211">
        <f t="shared" si="58"/>
        <v>37</v>
      </c>
      <c r="DZ17" s="185">
        <f t="shared" si="48"/>
        <v>0</v>
      </c>
      <c r="EA17" s="160"/>
      <c r="EB17" s="160"/>
      <c r="EC17" s="156"/>
      <c r="ED17" s="161"/>
      <c r="EE17" s="160"/>
      <c r="EF17" s="164"/>
      <c r="EG17" s="156"/>
      <c r="EH17" s="161"/>
      <c r="EI17" s="163"/>
      <c r="EJ17" s="163"/>
      <c r="EK17" s="157"/>
    </row>
    <row r="18" spans="1:141" ht="21.75" customHeight="1">
      <c r="A18" s="197" t="s">
        <v>135</v>
      </c>
      <c r="B18" s="198">
        <v>578</v>
      </c>
      <c r="C18" s="199">
        <v>619</v>
      </c>
      <c r="D18" s="183">
        <f t="shared" si="0"/>
        <v>107.09342560553634</v>
      </c>
      <c r="E18" s="182">
        <f t="shared" si="1"/>
        <v>41</v>
      </c>
      <c r="F18" s="198">
        <v>100</v>
      </c>
      <c r="G18" s="198">
        <v>79</v>
      </c>
      <c r="H18" s="183">
        <f t="shared" si="2"/>
        <v>79</v>
      </c>
      <c r="I18" s="182">
        <f t="shared" si="3"/>
        <v>-21</v>
      </c>
      <c r="J18" s="198">
        <v>57</v>
      </c>
      <c r="K18" s="198">
        <v>39</v>
      </c>
      <c r="L18" s="183">
        <f t="shared" si="4"/>
        <v>68.42105263157895</v>
      </c>
      <c r="M18" s="182">
        <f t="shared" si="5"/>
        <v>-18</v>
      </c>
      <c r="N18" s="198">
        <v>27</v>
      </c>
      <c r="O18" s="198">
        <v>14</v>
      </c>
      <c r="P18" s="183">
        <f t="shared" si="6"/>
        <v>51.85185185185185</v>
      </c>
      <c r="Q18" s="182">
        <f t="shared" si="7"/>
        <v>-13</v>
      </c>
      <c r="R18" s="183">
        <f t="shared" si="59"/>
        <v>47.4</v>
      </c>
      <c r="S18" s="183">
        <f t="shared" si="49"/>
        <v>35.9</v>
      </c>
      <c r="T18" s="183">
        <f t="shared" si="50"/>
        <v>-11.5</v>
      </c>
      <c r="U18" s="198">
        <v>28</v>
      </c>
      <c r="V18" s="198">
        <v>25</v>
      </c>
      <c r="W18" s="184">
        <f t="shared" si="8"/>
        <v>89.28571428571429</v>
      </c>
      <c r="X18" s="182">
        <f t="shared" si="9"/>
        <v>-3</v>
      </c>
      <c r="Y18" s="198">
        <v>0</v>
      </c>
      <c r="Z18" s="198">
        <v>0</v>
      </c>
      <c r="AA18" s="184">
        <v>0</v>
      </c>
      <c r="AB18" s="185">
        <f t="shared" si="10"/>
        <v>0</v>
      </c>
      <c r="AC18" s="200">
        <v>2</v>
      </c>
      <c r="AD18" s="198">
        <v>0</v>
      </c>
      <c r="AE18" s="184">
        <f t="shared" si="11"/>
        <v>0</v>
      </c>
      <c r="AF18" s="185">
        <f t="shared" si="12"/>
        <v>-2</v>
      </c>
      <c r="AG18" s="201">
        <f t="shared" si="13"/>
        <v>5.2</v>
      </c>
      <c r="AH18" s="201">
        <f t="shared" si="13"/>
        <v>4</v>
      </c>
      <c r="AI18" s="184">
        <f t="shared" si="14"/>
        <v>-1.2000000000000002</v>
      </c>
      <c r="AJ18" s="198">
        <v>0</v>
      </c>
      <c r="AK18" s="200">
        <v>0</v>
      </c>
      <c r="AL18" s="184">
        <v>0</v>
      </c>
      <c r="AM18" s="182">
        <f t="shared" si="15"/>
        <v>0</v>
      </c>
      <c r="AN18" s="198">
        <v>10</v>
      </c>
      <c r="AO18" s="200">
        <v>24</v>
      </c>
      <c r="AP18" s="184">
        <f t="shared" si="16"/>
        <v>240</v>
      </c>
      <c r="AQ18" s="182">
        <f t="shared" si="17"/>
        <v>14</v>
      </c>
      <c r="AR18" s="202">
        <v>100</v>
      </c>
      <c r="AS18" s="201">
        <v>100</v>
      </c>
      <c r="AT18" s="184">
        <f t="shared" si="51"/>
        <v>0</v>
      </c>
      <c r="AU18" s="200">
        <v>0</v>
      </c>
      <c r="AV18" s="203">
        <v>1</v>
      </c>
      <c r="AW18" s="184">
        <v>0</v>
      </c>
      <c r="AX18" s="185">
        <f t="shared" si="18"/>
        <v>1</v>
      </c>
      <c r="AY18" s="201">
        <v>0</v>
      </c>
      <c r="AZ18" s="201">
        <v>0</v>
      </c>
      <c r="BA18" s="184">
        <f t="shared" si="19"/>
        <v>0</v>
      </c>
      <c r="BB18" s="198">
        <v>0</v>
      </c>
      <c r="BC18" s="198">
        <v>0</v>
      </c>
      <c r="BD18" s="184" t="e">
        <f t="shared" si="20"/>
        <v>#DIV/0!</v>
      </c>
      <c r="BE18" s="182">
        <f t="shared" si="21"/>
        <v>0</v>
      </c>
      <c r="BF18" s="198">
        <v>0</v>
      </c>
      <c r="BG18" s="198">
        <v>0</v>
      </c>
      <c r="BH18" s="183" t="e">
        <f t="shared" si="22"/>
        <v>#DIV/0!</v>
      </c>
      <c r="BI18" s="182">
        <f t="shared" si="23"/>
        <v>0</v>
      </c>
      <c r="BJ18" s="198">
        <v>535</v>
      </c>
      <c r="BK18" s="198">
        <v>588</v>
      </c>
      <c r="BL18" s="184">
        <f t="shared" si="24"/>
        <v>109.90654205607477</v>
      </c>
      <c r="BM18" s="182">
        <f t="shared" si="25"/>
        <v>53</v>
      </c>
      <c r="BN18" s="204">
        <f>'[11]грудень2017'!BO18</f>
        <v>2438.5135135135133</v>
      </c>
      <c r="BO18" s="198">
        <v>2947.5675675675675</v>
      </c>
      <c r="BP18" s="183">
        <f t="shared" si="26"/>
        <v>120.87558880576337</v>
      </c>
      <c r="BQ18" s="182">
        <f t="shared" si="27"/>
        <v>509.0540540540542</v>
      </c>
      <c r="BR18" s="198">
        <v>21</v>
      </c>
      <c r="BS18" s="198">
        <v>23</v>
      </c>
      <c r="BT18" s="186">
        <f t="shared" si="28"/>
        <v>2</v>
      </c>
      <c r="BU18" s="205">
        <v>122</v>
      </c>
      <c r="BV18" s="200">
        <v>116</v>
      </c>
      <c r="BW18" s="185">
        <f t="shared" si="29"/>
        <v>-6</v>
      </c>
      <c r="BX18" s="205">
        <v>257</v>
      </c>
      <c r="BY18" s="200">
        <v>148</v>
      </c>
      <c r="BZ18" s="185">
        <f t="shared" si="30"/>
        <v>-109</v>
      </c>
      <c r="CA18" s="205">
        <v>255</v>
      </c>
      <c r="CB18" s="200">
        <v>144</v>
      </c>
      <c r="CC18" s="185">
        <f t="shared" si="31"/>
        <v>-111</v>
      </c>
      <c r="CD18" s="200">
        <v>31</v>
      </c>
      <c r="CE18" s="200">
        <v>19</v>
      </c>
      <c r="CF18" s="184">
        <f t="shared" si="52"/>
        <v>61.3</v>
      </c>
      <c r="CG18" s="185">
        <f t="shared" si="53"/>
        <v>-12</v>
      </c>
      <c r="CH18" s="201">
        <v>5.3633217993079585</v>
      </c>
      <c r="CI18" s="201">
        <f>'[10]Лист2'!N32</f>
        <v>3.1</v>
      </c>
      <c r="CJ18" s="184">
        <f t="shared" si="32"/>
        <v>-2.2633217993079584</v>
      </c>
      <c r="CK18" s="206">
        <f t="shared" si="33"/>
        <v>5.9</v>
      </c>
      <c r="CL18" s="206">
        <f t="shared" si="33"/>
        <v>6.5</v>
      </c>
      <c r="CM18" s="190">
        <f t="shared" si="54"/>
        <v>0.5999999999999996</v>
      </c>
      <c r="CN18" s="191">
        <f t="shared" si="34"/>
        <v>34</v>
      </c>
      <c r="CO18" s="192">
        <f t="shared" si="34"/>
        <v>40</v>
      </c>
      <c r="CP18" s="193">
        <f t="shared" si="35"/>
        <v>30</v>
      </c>
      <c r="CQ18" s="193">
        <f t="shared" si="35"/>
        <v>25</v>
      </c>
      <c r="CR18" s="207">
        <v>29</v>
      </c>
      <c r="CS18" s="207">
        <v>29</v>
      </c>
      <c r="CT18" s="190">
        <f t="shared" si="55"/>
        <v>100</v>
      </c>
      <c r="CU18" s="194">
        <f t="shared" si="36"/>
        <v>0</v>
      </c>
      <c r="CV18" s="208">
        <v>47</v>
      </c>
      <c r="CW18" s="198">
        <v>67</v>
      </c>
      <c r="CX18" s="184">
        <f t="shared" si="37"/>
        <v>142.6</v>
      </c>
      <c r="CY18" s="182">
        <f t="shared" si="38"/>
        <v>20</v>
      </c>
      <c r="CZ18" s="208">
        <v>39</v>
      </c>
      <c r="DA18" s="198">
        <v>63</v>
      </c>
      <c r="DB18" s="184">
        <f t="shared" si="39"/>
        <v>161.5</v>
      </c>
      <c r="DC18" s="182">
        <f t="shared" si="40"/>
        <v>24</v>
      </c>
      <c r="DD18" s="184">
        <v>85.1</v>
      </c>
      <c r="DE18" s="195">
        <f>'[12]Шаблон'!P17</f>
        <v>56.7</v>
      </c>
      <c r="DF18" s="184">
        <f t="shared" si="56"/>
        <v>-28.39999999999999</v>
      </c>
      <c r="DG18" s="198">
        <v>514</v>
      </c>
      <c r="DH18" s="198">
        <v>554</v>
      </c>
      <c r="DI18" s="184">
        <f t="shared" si="41"/>
        <v>107.78210116731518</v>
      </c>
      <c r="DJ18" s="182">
        <f t="shared" si="42"/>
        <v>40</v>
      </c>
      <c r="DK18" s="198">
        <v>483</v>
      </c>
      <c r="DL18" s="198">
        <v>524</v>
      </c>
      <c r="DM18" s="184">
        <f t="shared" si="43"/>
        <v>108.48861283643892</v>
      </c>
      <c r="DN18" s="182">
        <f t="shared" si="44"/>
        <v>41</v>
      </c>
      <c r="DO18" s="198">
        <v>7</v>
      </c>
      <c r="DP18" s="198">
        <v>28</v>
      </c>
      <c r="DQ18" s="184">
        <f t="shared" si="45"/>
        <v>400</v>
      </c>
      <c r="DR18" s="182">
        <f t="shared" si="46"/>
        <v>21</v>
      </c>
      <c r="DS18" s="198">
        <v>16</v>
      </c>
      <c r="DT18" s="198">
        <v>3869.14</v>
      </c>
      <c r="DU18" s="219">
        <f>'[13]Матриця'!AJ20</f>
        <v>4395</v>
      </c>
      <c r="DV18" s="184">
        <f t="shared" si="47"/>
        <v>113.6</v>
      </c>
      <c r="DW18" s="210">
        <f t="shared" si="57"/>
        <v>525.8600000000001</v>
      </c>
      <c r="DX18" s="211">
        <f t="shared" si="58"/>
        <v>73</v>
      </c>
      <c r="DY18" s="211">
        <f t="shared" si="58"/>
        <v>20</v>
      </c>
      <c r="DZ18" s="185">
        <f t="shared" si="48"/>
        <v>-53</v>
      </c>
      <c r="EA18" s="160"/>
      <c r="EB18" s="160"/>
      <c r="EC18" s="156"/>
      <c r="ED18" s="161"/>
      <c r="EE18" s="160"/>
      <c r="EF18" s="164"/>
      <c r="EG18" s="156"/>
      <c r="EH18" s="161"/>
      <c r="EI18" s="163"/>
      <c r="EJ18" s="163"/>
      <c r="EK18" s="157"/>
    </row>
    <row r="19" spans="1:141" ht="21.75" customHeight="1">
      <c r="A19" s="197" t="s">
        <v>136</v>
      </c>
      <c r="B19" s="198">
        <v>479</v>
      </c>
      <c r="C19" s="199">
        <v>470</v>
      </c>
      <c r="D19" s="183">
        <f t="shared" si="0"/>
        <v>98.12108559498957</v>
      </c>
      <c r="E19" s="182">
        <f t="shared" si="1"/>
        <v>-9</v>
      </c>
      <c r="F19" s="198">
        <v>53</v>
      </c>
      <c r="G19" s="198">
        <v>37</v>
      </c>
      <c r="H19" s="183">
        <f t="shared" si="2"/>
        <v>69.81132075471697</v>
      </c>
      <c r="I19" s="182">
        <f t="shared" si="3"/>
        <v>-16</v>
      </c>
      <c r="J19" s="198">
        <v>48</v>
      </c>
      <c r="K19" s="198">
        <v>77</v>
      </c>
      <c r="L19" s="183">
        <f t="shared" si="4"/>
        <v>160.41666666666669</v>
      </c>
      <c r="M19" s="182">
        <f t="shared" si="5"/>
        <v>29</v>
      </c>
      <c r="N19" s="198">
        <v>36</v>
      </c>
      <c r="O19" s="198">
        <v>62</v>
      </c>
      <c r="P19" s="183">
        <f t="shared" si="6"/>
        <v>172.22222222222223</v>
      </c>
      <c r="Q19" s="182">
        <f t="shared" si="7"/>
        <v>26</v>
      </c>
      <c r="R19" s="183">
        <f t="shared" si="59"/>
        <v>75</v>
      </c>
      <c r="S19" s="183">
        <f t="shared" si="49"/>
        <v>80.5</v>
      </c>
      <c r="T19" s="183">
        <f t="shared" si="50"/>
        <v>5.5</v>
      </c>
      <c r="U19" s="198">
        <v>12</v>
      </c>
      <c r="V19" s="198">
        <v>10</v>
      </c>
      <c r="W19" s="184">
        <f t="shared" si="8"/>
        <v>83.33333333333334</v>
      </c>
      <c r="X19" s="182">
        <f t="shared" si="9"/>
        <v>-2</v>
      </c>
      <c r="Y19" s="198">
        <v>0</v>
      </c>
      <c r="Z19" s="198">
        <v>0</v>
      </c>
      <c r="AA19" s="184">
        <v>0</v>
      </c>
      <c r="AB19" s="185">
        <f t="shared" si="10"/>
        <v>0</v>
      </c>
      <c r="AC19" s="200">
        <v>0</v>
      </c>
      <c r="AD19" s="198">
        <v>0</v>
      </c>
      <c r="AE19" s="184">
        <v>0</v>
      </c>
      <c r="AF19" s="185">
        <f t="shared" si="12"/>
        <v>0</v>
      </c>
      <c r="AG19" s="201">
        <f t="shared" si="13"/>
        <v>2.5</v>
      </c>
      <c r="AH19" s="201">
        <f t="shared" si="13"/>
        <v>3.2</v>
      </c>
      <c r="AI19" s="184">
        <f t="shared" si="14"/>
        <v>0.7000000000000002</v>
      </c>
      <c r="AJ19" s="198">
        <v>0</v>
      </c>
      <c r="AK19" s="200">
        <v>0</v>
      </c>
      <c r="AL19" s="184">
        <v>0</v>
      </c>
      <c r="AM19" s="182">
        <f t="shared" si="15"/>
        <v>0</v>
      </c>
      <c r="AN19" s="198">
        <v>11</v>
      </c>
      <c r="AO19" s="200">
        <v>8</v>
      </c>
      <c r="AP19" s="184">
        <f t="shared" si="16"/>
        <v>72.72727272727273</v>
      </c>
      <c r="AQ19" s="182">
        <f t="shared" si="17"/>
        <v>-3</v>
      </c>
      <c r="AR19" s="202">
        <v>50</v>
      </c>
      <c r="AS19" s="201">
        <v>57.1</v>
      </c>
      <c r="AT19" s="184">
        <f t="shared" si="51"/>
        <v>7.100000000000001</v>
      </c>
      <c r="AU19" s="200">
        <v>1</v>
      </c>
      <c r="AV19" s="203">
        <v>0</v>
      </c>
      <c r="AW19" s="184">
        <v>0</v>
      </c>
      <c r="AX19" s="185">
        <f t="shared" si="18"/>
        <v>-1</v>
      </c>
      <c r="AY19" s="201">
        <v>0</v>
      </c>
      <c r="AZ19" s="201">
        <v>0</v>
      </c>
      <c r="BA19" s="184">
        <f t="shared" si="19"/>
        <v>0</v>
      </c>
      <c r="BB19" s="198">
        <v>1</v>
      </c>
      <c r="BC19" s="198">
        <v>1</v>
      </c>
      <c r="BD19" s="184">
        <f t="shared" si="20"/>
        <v>100</v>
      </c>
      <c r="BE19" s="182">
        <f t="shared" si="21"/>
        <v>0</v>
      </c>
      <c r="BF19" s="198">
        <v>1</v>
      </c>
      <c r="BG19" s="198">
        <v>1</v>
      </c>
      <c r="BH19" s="183">
        <f t="shared" si="22"/>
        <v>100</v>
      </c>
      <c r="BI19" s="182">
        <f t="shared" si="23"/>
        <v>0</v>
      </c>
      <c r="BJ19" s="198">
        <v>403</v>
      </c>
      <c r="BK19" s="198">
        <v>394</v>
      </c>
      <c r="BL19" s="184">
        <f t="shared" si="24"/>
        <v>97.76674937965261</v>
      </c>
      <c r="BM19" s="182">
        <f t="shared" si="25"/>
        <v>-9</v>
      </c>
      <c r="BN19" s="204">
        <f>'[11]грудень2017'!BO19</f>
        <v>2116.266666666667</v>
      </c>
      <c r="BO19" s="198">
        <v>2454.232804232804</v>
      </c>
      <c r="BP19" s="183">
        <f t="shared" si="26"/>
        <v>115.96992207501278</v>
      </c>
      <c r="BQ19" s="182">
        <f t="shared" si="27"/>
        <v>337.96613756613715</v>
      </c>
      <c r="BR19" s="198">
        <v>21</v>
      </c>
      <c r="BS19" s="198">
        <v>20</v>
      </c>
      <c r="BT19" s="186">
        <f t="shared" si="28"/>
        <v>-1</v>
      </c>
      <c r="BU19" s="205">
        <v>153</v>
      </c>
      <c r="BV19" s="200">
        <v>156</v>
      </c>
      <c r="BW19" s="185">
        <f t="shared" si="29"/>
        <v>3</v>
      </c>
      <c r="BX19" s="205">
        <v>236</v>
      </c>
      <c r="BY19" s="200">
        <v>183</v>
      </c>
      <c r="BZ19" s="185">
        <f t="shared" si="30"/>
        <v>-53</v>
      </c>
      <c r="CA19" s="205">
        <v>226</v>
      </c>
      <c r="CB19" s="200">
        <v>164</v>
      </c>
      <c r="CC19" s="185">
        <f t="shared" si="31"/>
        <v>-62</v>
      </c>
      <c r="CD19" s="200">
        <v>31</v>
      </c>
      <c r="CE19" s="200">
        <v>28</v>
      </c>
      <c r="CF19" s="184">
        <f t="shared" si="52"/>
        <v>90.3</v>
      </c>
      <c r="CG19" s="185">
        <f t="shared" si="53"/>
        <v>-3</v>
      </c>
      <c r="CH19" s="201">
        <v>6.471816283924843</v>
      </c>
      <c r="CI19" s="201">
        <f>'[10]Лист2'!N33</f>
        <v>6</v>
      </c>
      <c r="CJ19" s="184">
        <f t="shared" si="32"/>
        <v>-0.4718162839248432</v>
      </c>
      <c r="CK19" s="206">
        <f t="shared" si="33"/>
        <v>8.1</v>
      </c>
      <c r="CL19" s="206">
        <f t="shared" si="33"/>
        <v>6.4</v>
      </c>
      <c r="CM19" s="190">
        <f t="shared" si="54"/>
        <v>-1.6999999999999993</v>
      </c>
      <c r="CN19" s="191">
        <f t="shared" si="34"/>
        <v>39</v>
      </c>
      <c r="CO19" s="192">
        <f t="shared" si="34"/>
        <v>30</v>
      </c>
      <c r="CP19" s="193">
        <f t="shared" si="35"/>
        <v>12</v>
      </c>
      <c r="CQ19" s="193">
        <f t="shared" si="35"/>
        <v>15</v>
      </c>
      <c r="CR19" s="207">
        <v>31</v>
      </c>
      <c r="CS19" s="207">
        <v>57</v>
      </c>
      <c r="CT19" s="190">
        <f t="shared" si="55"/>
        <v>183.9</v>
      </c>
      <c r="CU19" s="194">
        <f t="shared" si="36"/>
        <v>26</v>
      </c>
      <c r="CV19" s="208">
        <v>72</v>
      </c>
      <c r="CW19" s="198">
        <v>103</v>
      </c>
      <c r="CX19" s="184">
        <f t="shared" si="37"/>
        <v>143.1</v>
      </c>
      <c r="CY19" s="182">
        <f t="shared" si="38"/>
        <v>31</v>
      </c>
      <c r="CZ19" s="208">
        <v>59</v>
      </c>
      <c r="DA19" s="198">
        <v>77</v>
      </c>
      <c r="DB19" s="184">
        <f t="shared" si="39"/>
        <v>130.5</v>
      </c>
      <c r="DC19" s="182">
        <f t="shared" si="40"/>
        <v>18</v>
      </c>
      <c r="DD19" s="195">
        <v>65.3</v>
      </c>
      <c r="DE19" s="195">
        <f>'[12]Шаблон'!P18</f>
        <v>69.9</v>
      </c>
      <c r="DF19" s="184">
        <f t="shared" si="56"/>
        <v>4.6000000000000085</v>
      </c>
      <c r="DG19" s="198">
        <v>428</v>
      </c>
      <c r="DH19" s="198">
        <v>425</v>
      </c>
      <c r="DI19" s="184">
        <f t="shared" si="41"/>
        <v>99.29906542056075</v>
      </c>
      <c r="DJ19" s="182">
        <f t="shared" si="42"/>
        <v>-3</v>
      </c>
      <c r="DK19" s="198">
        <v>368</v>
      </c>
      <c r="DL19" s="198">
        <v>356</v>
      </c>
      <c r="DM19" s="184">
        <f t="shared" si="43"/>
        <v>96.73913043478261</v>
      </c>
      <c r="DN19" s="182">
        <f t="shared" si="44"/>
        <v>-12</v>
      </c>
      <c r="DO19" s="198">
        <v>22</v>
      </c>
      <c r="DP19" s="198">
        <v>30</v>
      </c>
      <c r="DQ19" s="184">
        <f t="shared" si="45"/>
        <v>136.4</v>
      </c>
      <c r="DR19" s="182">
        <f t="shared" si="46"/>
        <v>8</v>
      </c>
      <c r="DS19" s="198">
        <v>3</v>
      </c>
      <c r="DT19" s="198">
        <v>4226.73</v>
      </c>
      <c r="DU19" s="219">
        <f>'[13]Матриця'!AJ21</f>
        <v>5290.87</v>
      </c>
      <c r="DV19" s="184">
        <f t="shared" si="47"/>
        <v>125.2</v>
      </c>
      <c r="DW19" s="210">
        <f t="shared" si="57"/>
        <v>1064.1400000000003</v>
      </c>
      <c r="DX19" s="211">
        <f t="shared" si="58"/>
        <v>19</v>
      </c>
      <c r="DY19" s="211">
        <f t="shared" si="58"/>
        <v>14</v>
      </c>
      <c r="DZ19" s="185">
        <f t="shared" si="48"/>
        <v>-5</v>
      </c>
      <c r="EA19" s="160"/>
      <c r="EB19" s="160"/>
      <c r="EC19" s="156"/>
      <c r="ED19" s="161"/>
      <c r="EE19" s="160"/>
      <c r="EF19" s="164"/>
      <c r="EG19" s="156"/>
      <c r="EH19" s="161"/>
      <c r="EI19" s="163"/>
      <c r="EJ19" s="163"/>
      <c r="EK19" s="157"/>
    </row>
    <row r="20" spans="1:141" ht="21.75" customHeight="1">
      <c r="A20" s="197" t="s">
        <v>137</v>
      </c>
      <c r="B20" s="198">
        <v>473</v>
      </c>
      <c r="C20" s="199">
        <v>331</v>
      </c>
      <c r="D20" s="183">
        <f t="shared" si="0"/>
        <v>69.97885835095138</v>
      </c>
      <c r="E20" s="182">
        <f t="shared" si="1"/>
        <v>-142</v>
      </c>
      <c r="F20" s="198">
        <v>60</v>
      </c>
      <c r="G20" s="198">
        <v>38</v>
      </c>
      <c r="H20" s="183">
        <f t="shared" si="2"/>
        <v>63.33333333333333</v>
      </c>
      <c r="I20" s="182">
        <f t="shared" si="3"/>
        <v>-22</v>
      </c>
      <c r="J20" s="198">
        <v>16</v>
      </c>
      <c r="K20" s="198">
        <v>16</v>
      </c>
      <c r="L20" s="183">
        <f t="shared" si="4"/>
        <v>100</v>
      </c>
      <c r="M20" s="182">
        <f t="shared" si="5"/>
        <v>0</v>
      </c>
      <c r="N20" s="198">
        <v>7</v>
      </c>
      <c r="O20" s="198">
        <v>1</v>
      </c>
      <c r="P20" s="183">
        <f t="shared" si="6"/>
        <v>14.285714285714285</v>
      </c>
      <c r="Q20" s="182">
        <f t="shared" si="7"/>
        <v>-6</v>
      </c>
      <c r="R20" s="183">
        <f t="shared" si="59"/>
        <v>43.8</v>
      </c>
      <c r="S20" s="183">
        <f t="shared" si="49"/>
        <v>6.3</v>
      </c>
      <c r="T20" s="183">
        <f t="shared" si="50"/>
        <v>-37.5</v>
      </c>
      <c r="U20" s="198">
        <v>6</v>
      </c>
      <c r="V20" s="198">
        <v>13</v>
      </c>
      <c r="W20" s="184">
        <f t="shared" si="8"/>
        <v>216.66666666666666</v>
      </c>
      <c r="X20" s="182">
        <f t="shared" si="9"/>
        <v>7</v>
      </c>
      <c r="Y20" s="198">
        <v>0</v>
      </c>
      <c r="Z20" s="198">
        <v>0</v>
      </c>
      <c r="AA20" s="184">
        <v>0</v>
      </c>
      <c r="AB20" s="185">
        <f t="shared" si="10"/>
        <v>0</v>
      </c>
      <c r="AC20" s="200">
        <v>0</v>
      </c>
      <c r="AD20" s="198">
        <v>2</v>
      </c>
      <c r="AE20" s="184">
        <v>0</v>
      </c>
      <c r="AF20" s="185">
        <f t="shared" si="12"/>
        <v>2</v>
      </c>
      <c r="AG20" s="201">
        <f t="shared" si="13"/>
        <v>1.9</v>
      </c>
      <c r="AH20" s="201">
        <f t="shared" si="13"/>
        <v>4.5</v>
      </c>
      <c r="AI20" s="184">
        <f t="shared" si="14"/>
        <v>2.6</v>
      </c>
      <c r="AJ20" s="198">
        <v>0</v>
      </c>
      <c r="AK20" s="200">
        <v>0</v>
      </c>
      <c r="AL20" s="184">
        <v>0</v>
      </c>
      <c r="AM20" s="182">
        <f t="shared" si="15"/>
        <v>0</v>
      </c>
      <c r="AN20" s="198">
        <v>1</v>
      </c>
      <c r="AO20" s="200">
        <v>10</v>
      </c>
      <c r="AP20" s="184">
        <f t="shared" si="16"/>
        <v>1000</v>
      </c>
      <c r="AQ20" s="182">
        <f t="shared" si="17"/>
        <v>9</v>
      </c>
      <c r="AR20" s="202">
        <v>100</v>
      </c>
      <c r="AS20" s="201">
        <v>64.3</v>
      </c>
      <c r="AT20" s="184">
        <f t="shared" si="51"/>
        <v>-35.7</v>
      </c>
      <c r="AU20" s="200">
        <v>0</v>
      </c>
      <c r="AV20" s="203">
        <v>9</v>
      </c>
      <c r="AW20" s="184">
        <v>0</v>
      </c>
      <c r="AX20" s="185">
        <f t="shared" si="18"/>
        <v>9</v>
      </c>
      <c r="AY20" s="201">
        <v>0</v>
      </c>
      <c r="AZ20" s="201">
        <v>100</v>
      </c>
      <c r="BA20" s="184">
        <f t="shared" si="19"/>
        <v>100</v>
      </c>
      <c r="BB20" s="198">
        <v>0</v>
      </c>
      <c r="BC20" s="198">
        <v>0</v>
      </c>
      <c r="BD20" s="184" t="e">
        <f t="shared" si="20"/>
        <v>#DIV/0!</v>
      </c>
      <c r="BE20" s="182">
        <f t="shared" si="21"/>
        <v>0</v>
      </c>
      <c r="BF20" s="198">
        <v>0</v>
      </c>
      <c r="BG20" s="198">
        <v>0</v>
      </c>
      <c r="BH20" s="183" t="e">
        <f t="shared" si="22"/>
        <v>#DIV/0!</v>
      </c>
      <c r="BI20" s="182">
        <f t="shared" si="23"/>
        <v>0</v>
      </c>
      <c r="BJ20" s="198">
        <v>365</v>
      </c>
      <c r="BK20" s="198">
        <v>283</v>
      </c>
      <c r="BL20" s="184">
        <f t="shared" si="24"/>
        <v>77.53424657534246</v>
      </c>
      <c r="BM20" s="182">
        <f t="shared" si="25"/>
        <v>-82</v>
      </c>
      <c r="BN20" s="204">
        <f>'[11]грудень2017'!BO20</f>
        <v>1835.4938271604938</v>
      </c>
      <c r="BO20" s="198">
        <v>2540.229885057471</v>
      </c>
      <c r="BP20" s="183">
        <f t="shared" si="26"/>
        <v>138.3949020949421</v>
      </c>
      <c r="BQ20" s="182">
        <f t="shared" si="27"/>
        <v>704.7360578969774</v>
      </c>
      <c r="BR20" s="198">
        <v>21</v>
      </c>
      <c r="BS20" s="198">
        <v>22</v>
      </c>
      <c r="BT20" s="186">
        <f t="shared" si="28"/>
        <v>1</v>
      </c>
      <c r="BU20" s="205">
        <v>164</v>
      </c>
      <c r="BV20" s="200">
        <v>148</v>
      </c>
      <c r="BW20" s="185">
        <f t="shared" si="29"/>
        <v>-16</v>
      </c>
      <c r="BX20" s="205">
        <v>233</v>
      </c>
      <c r="BY20" s="200">
        <v>314</v>
      </c>
      <c r="BZ20" s="185">
        <f t="shared" si="30"/>
        <v>81</v>
      </c>
      <c r="CA20" s="205">
        <v>232</v>
      </c>
      <c r="CB20" s="200">
        <v>308</v>
      </c>
      <c r="CC20" s="185">
        <f t="shared" si="31"/>
        <v>76</v>
      </c>
      <c r="CD20" s="200">
        <v>52</v>
      </c>
      <c r="CE20" s="200">
        <v>32</v>
      </c>
      <c r="CF20" s="184">
        <f t="shared" si="52"/>
        <v>61.5</v>
      </c>
      <c r="CG20" s="185">
        <f t="shared" si="53"/>
        <v>-20</v>
      </c>
      <c r="CH20" s="201">
        <v>10.993657505285412</v>
      </c>
      <c r="CI20" s="201">
        <f>'[10]Лист2'!N34</f>
        <v>9.7</v>
      </c>
      <c r="CJ20" s="184">
        <f t="shared" si="32"/>
        <v>-1.2936575052854131</v>
      </c>
      <c r="CK20" s="206">
        <f t="shared" si="33"/>
        <v>9.9</v>
      </c>
      <c r="CL20" s="206">
        <f t="shared" si="33"/>
        <v>6.6</v>
      </c>
      <c r="CM20" s="190">
        <f t="shared" si="54"/>
        <v>-3.3000000000000007</v>
      </c>
      <c r="CN20" s="191">
        <f t="shared" si="34"/>
        <v>47</v>
      </c>
      <c r="CO20" s="192">
        <f t="shared" si="34"/>
        <v>22</v>
      </c>
      <c r="CP20" s="193">
        <f t="shared" si="35"/>
        <v>9</v>
      </c>
      <c r="CQ20" s="193">
        <f t="shared" si="35"/>
        <v>15</v>
      </c>
      <c r="CR20" s="207">
        <v>20</v>
      </c>
      <c r="CS20" s="207">
        <v>24</v>
      </c>
      <c r="CT20" s="190">
        <f t="shared" si="55"/>
        <v>120</v>
      </c>
      <c r="CU20" s="194">
        <f t="shared" si="36"/>
        <v>4</v>
      </c>
      <c r="CV20" s="208">
        <v>30</v>
      </c>
      <c r="CW20" s="198">
        <v>54</v>
      </c>
      <c r="CX20" s="184">
        <f t="shared" si="37"/>
        <v>180</v>
      </c>
      <c r="CY20" s="182">
        <f t="shared" si="38"/>
        <v>24</v>
      </c>
      <c r="CZ20" s="208">
        <v>17</v>
      </c>
      <c r="DA20" s="198">
        <v>19</v>
      </c>
      <c r="DB20" s="184">
        <f t="shared" si="39"/>
        <v>111.8</v>
      </c>
      <c r="DC20" s="182">
        <f t="shared" si="40"/>
        <v>2</v>
      </c>
      <c r="DD20" s="195">
        <v>43.3</v>
      </c>
      <c r="DE20" s="195">
        <f>'[12]Шаблон'!P19</f>
        <v>24.1</v>
      </c>
      <c r="DF20" s="184">
        <f t="shared" si="56"/>
        <v>-19.199999999999996</v>
      </c>
      <c r="DG20" s="198">
        <v>417</v>
      </c>
      <c r="DH20" s="198">
        <v>294</v>
      </c>
      <c r="DI20" s="184">
        <f t="shared" si="41"/>
        <v>70.50359712230215</v>
      </c>
      <c r="DJ20" s="182">
        <f t="shared" si="42"/>
        <v>-123</v>
      </c>
      <c r="DK20" s="198">
        <v>331</v>
      </c>
      <c r="DL20" s="198">
        <v>254</v>
      </c>
      <c r="DM20" s="184">
        <f t="shared" si="43"/>
        <v>76.73716012084593</v>
      </c>
      <c r="DN20" s="182">
        <f t="shared" si="44"/>
        <v>-77</v>
      </c>
      <c r="DO20" s="198">
        <v>17</v>
      </c>
      <c r="DP20" s="198">
        <v>33</v>
      </c>
      <c r="DQ20" s="184">
        <f t="shared" si="45"/>
        <v>194.1</v>
      </c>
      <c r="DR20" s="182">
        <f t="shared" si="46"/>
        <v>16</v>
      </c>
      <c r="DS20" s="198">
        <v>3</v>
      </c>
      <c r="DT20" s="198">
        <v>4023.47</v>
      </c>
      <c r="DU20" s="219">
        <f>'[13]Матриця'!AJ22</f>
        <v>4480.73</v>
      </c>
      <c r="DV20" s="184">
        <f t="shared" si="47"/>
        <v>111.4</v>
      </c>
      <c r="DW20" s="210">
        <f t="shared" si="57"/>
        <v>457.25999999999976</v>
      </c>
      <c r="DX20" s="211">
        <f t="shared" si="58"/>
        <v>25</v>
      </c>
      <c r="DY20" s="211">
        <f t="shared" si="58"/>
        <v>9</v>
      </c>
      <c r="DZ20" s="185">
        <f t="shared" si="48"/>
        <v>-16</v>
      </c>
      <c r="EA20" s="160"/>
      <c r="EB20" s="160"/>
      <c r="EC20" s="156"/>
      <c r="ED20" s="161"/>
      <c r="EE20" s="160"/>
      <c r="EF20" s="164"/>
      <c r="EG20" s="156"/>
      <c r="EH20" s="161"/>
      <c r="EI20" s="163"/>
      <c r="EJ20" s="163"/>
      <c r="EK20" s="157"/>
    </row>
    <row r="21" spans="1:141" ht="21.75" customHeight="1">
      <c r="A21" s="197" t="s">
        <v>138</v>
      </c>
      <c r="B21" s="198">
        <v>924</v>
      </c>
      <c r="C21" s="199">
        <v>1011</v>
      </c>
      <c r="D21" s="183">
        <f t="shared" si="0"/>
        <v>109.4155844155844</v>
      </c>
      <c r="E21" s="182">
        <f t="shared" si="1"/>
        <v>87</v>
      </c>
      <c r="F21" s="198">
        <v>138</v>
      </c>
      <c r="G21" s="198">
        <v>147</v>
      </c>
      <c r="H21" s="183">
        <f t="shared" si="2"/>
        <v>106.5217391304348</v>
      </c>
      <c r="I21" s="182">
        <f t="shared" si="3"/>
        <v>9</v>
      </c>
      <c r="J21" s="198">
        <v>177</v>
      </c>
      <c r="K21" s="198">
        <v>180</v>
      </c>
      <c r="L21" s="183">
        <f t="shared" si="4"/>
        <v>101.69491525423729</v>
      </c>
      <c r="M21" s="182">
        <f t="shared" si="5"/>
        <v>3</v>
      </c>
      <c r="N21" s="198">
        <v>139</v>
      </c>
      <c r="O21" s="198">
        <v>127</v>
      </c>
      <c r="P21" s="183">
        <f t="shared" si="6"/>
        <v>91.36690647482014</v>
      </c>
      <c r="Q21" s="182">
        <f t="shared" si="7"/>
        <v>-12</v>
      </c>
      <c r="R21" s="183">
        <f t="shared" si="59"/>
        <v>78.5</v>
      </c>
      <c r="S21" s="183">
        <f t="shared" si="49"/>
        <v>70.6</v>
      </c>
      <c r="T21" s="183">
        <f t="shared" si="50"/>
        <v>-7.900000000000006</v>
      </c>
      <c r="U21" s="198">
        <v>26</v>
      </c>
      <c r="V21" s="198">
        <v>36</v>
      </c>
      <c r="W21" s="184">
        <f t="shared" si="8"/>
        <v>138.46153846153845</v>
      </c>
      <c r="X21" s="182">
        <f t="shared" si="9"/>
        <v>10</v>
      </c>
      <c r="Y21" s="198">
        <v>0</v>
      </c>
      <c r="Z21" s="198">
        <v>0</v>
      </c>
      <c r="AA21" s="184">
        <v>0</v>
      </c>
      <c r="AB21" s="185">
        <f t="shared" si="10"/>
        <v>0</v>
      </c>
      <c r="AC21" s="200">
        <v>6</v>
      </c>
      <c r="AD21" s="198">
        <v>4</v>
      </c>
      <c r="AE21" s="184">
        <f t="shared" si="11"/>
        <v>66.66666666666666</v>
      </c>
      <c r="AF21" s="185">
        <f t="shared" si="12"/>
        <v>-2</v>
      </c>
      <c r="AG21" s="201">
        <f t="shared" si="13"/>
        <v>4.1</v>
      </c>
      <c r="AH21" s="201">
        <f t="shared" si="13"/>
        <v>5.2</v>
      </c>
      <c r="AI21" s="184">
        <f t="shared" si="14"/>
        <v>1.1000000000000005</v>
      </c>
      <c r="AJ21" s="198">
        <v>0</v>
      </c>
      <c r="AK21" s="200">
        <v>0</v>
      </c>
      <c r="AL21" s="184">
        <v>0</v>
      </c>
      <c r="AM21" s="182">
        <f t="shared" si="15"/>
        <v>0</v>
      </c>
      <c r="AN21" s="198">
        <v>24</v>
      </c>
      <c r="AO21" s="200">
        <v>24</v>
      </c>
      <c r="AP21" s="184">
        <f t="shared" si="16"/>
        <v>100</v>
      </c>
      <c r="AQ21" s="182">
        <f t="shared" si="17"/>
        <v>0</v>
      </c>
      <c r="AR21" s="202">
        <v>40</v>
      </c>
      <c r="AS21" s="201">
        <v>39.1</v>
      </c>
      <c r="AT21" s="184">
        <f t="shared" si="51"/>
        <v>-0.8999999999999986</v>
      </c>
      <c r="AU21" s="200">
        <v>1</v>
      </c>
      <c r="AV21" s="203">
        <v>1</v>
      </c>
      <c r="AW21" s="184">
        <f>AV21/AU21*100</f>
        <v>100</v>
      </c>
      <c r="AX21" s="185">
        <f t="shared" si="18"/>
        <v>0</v>
      </c>
      <c r="AY21" s="201">
        <v>0</v>
      </c>
      <c r="AZ21" s="201">
        <v>0</v>
      </c>
      <c r="BA21" s="184">
        <f t="shared" si="19"/>
        <v>0</v>
      </c>
      <c r="BB21" s="198">
        <v>9</v>
      </c>
      <c r="BC21" s="198">
        <v>11</v>
      </c>
      <c r="BD21" s="184">
        <f t="shared" si="20"/>
        <v>122.22222222222223</v>
      </c>
      <c r="BE21" s="182">
        <f t="shared" si="21"/>
        <v>2</v>
      </c>
      <c r="BF21" s="198">
        <v>7</v>
      </c>
      <c r="BG21" s="198">
        <v>8</v>
      </c>
      <c r="BH21" s="183">
        <f t="shared" si="22"/>
        <v>114.28571428571428</v>
      </c>
      <c r="BI21" s="182">
        <f t="shared" si="23"/>
        <v>1</v>
      </c>
      <c r="BJ21" s="198">
        <v>735</v>
      </c>
      <c r="BK21" s="198">
        <v>784</v>
      </c>
      <c r="BL21" s="184">
        <f t="shared" si="24"/>
        <v>106.66666666666667</v>
      </c>
      <c r="BM21" s="182">
        <f t="shared" si="25"/>
        <v>49</v>
      </c>
      <c r="BN21" s="204">
        <f>'[11]грудень2017'!BO21</f>
        <v>2865.4109589041095</v>
      </c>
      <c r="BO21" s="198">
        <v>3586.482939632546</v>
      </c>
      <c r="BP21" s="183">
        <f t="shared" si="26"/>
        <v>125.16469682953309</v>
      </c>
      <c r="BQ21" s="182">
        <f t="shared" si="27"/>
        <v>721.0719807284363</v>
      </c>
      <c r="BR21" s="198">
        <v>28</v>
      </c>
      <c r="BS21" s="198">
        <v>22</v>
      </c>
      <c r="BT21" s="186">
        <f t="shared" si="28"/>
        <v>-6</v>
      </c>
      <c r="BU21" s="205">
        <v>147</v>
      </c>
      <c r="BV21" s="200">
        <v>138</v>
      </c>
      <c r="BW21" s="185">
        <f t="shared" si="29"/>
        <v>-9</v>
      </c>
      <c r="BX21" s="205">
        <v>94</v>
      </c>
      <c r="BY21" s="200">
        <v>101</v>
      </c>
      <c r="BZ21" s="185">
        <f t="shared" si="30"/>
        <v>7</v>
      </c>
      <c r="CA21" s="205">
        <v>89</v>
      </c>
      <c r="CB21" s="200">
        <v>97</v>
      </c>
      <c r="CC21" s="185">
        <f t="shared" si="31"/>
        <v>8</v>
      </c>
      <c r="CD21" s="200">
        <v>45</v>
      </c>
      <c r="CE21" s="200">
        <v>39</v>
      </c>
      <c r="CF21" s="184">
        <f t="shared" si="52"/>
        <v>86.7</v>
      </c>
      <c r="CG21" s="185">
        <f t="shared" si="53"/>
        <v>-6</v>
      </c>
      <c r="CH21" s="201">
        <v>4.870129870129871</v>
      </c>
      <c r="CI21" s="201">
        <f>'[10]Лист2'!N35</f>
        <v>3.9</v>
      </c>
      <c r="CJ21" s="184">
        <f t="shared" si="32"/>
        <v>-0.9701298701298708</v>
      </c>
      <c r="CK21" s="206">
        <f t="shared" si="33"/>
        <v>9.5</v>
      </c>
      <c r="CL21" s="206">
        <f t="shared" si="33"/>
        <v>7.4</v>
      </c>
      <c r="CM21" s="190">
        <f t="shared" si="54"/>
        <v>-2.0999999999999996</v>
      </c>
      <c r="CN21" s="191">
        <f t="shared" si="34"/>
        <v>88</v>
      </c>
      <c r="CO21" s="192">
        <f t="shared" si="34"/>
        <v>75</v>
      </c>
      <c r="CP21" s="193">
        <f t="shared" si="35"/>
        <v>38</v>
      </c>
      <c r="CQ21" s="193">
        <f t="shared" si="35"/>
        <v>53</v>
      </c>
      <c r="CR21" s="207">
        <v>300</v>
      </c>
      <c r="CS21" s="207">
        <v>352</v>
      </c>
      <c r="CT21" s="190">
        <f t="shared" si="55"/>
        <v>117.3</v>
      </c>
      <c r="CU21" s="194">
        <f t="shared" si="36"/>
        <v>52</v>
      </c>
      <c r="CV21" s="208">
        <v>1593</v>
      </c>
      <c r="CW21" s="198">
        <v>1732</v>
      </c>
      <c r="CX21" s="184">
        <f t="shared" si="37"/>
        <v>108.7</v>
      </c>
      <c r="CY21" s="182">
        <f t="shared" si="38"/>
        <v>139</v>
      </c>
      <c r="CZ21" s="208">
        <v>585</v>
      </c>
      <c r="DA21" s="198">
        <v>588</v>
      </c>
      <c r="DB21" s="184">
        <f t="shared" si="39"/>
        <v>100.5</v>
      </c>
      <c r="DC21" s="182">
        <f t="shared" si="40"/>
        <v>3</v>
      </c>
      <c r="DD21" s="195">
        <v>9.9</v>
      </c>
      <c r="DE21" s="195">
        <f>'[12]Шаблон'!P20</f>
        <v>6.7</v>
      </c>
      <c r="DF21" s="184">
        <f t="shared" si="56"/>
        <v>-3.2</v>
      </c>
      <c r="DG21" s="198">
        <v>798</v>
      </c>
      <c r="DH21" s="198">
        <v>883</v>
      </c>
      <c r="DI21" s="184">
        <f t="shared" si="41"/>
        <v>110.65162907268171</v>
      </c>
      <c r="DJ21" s="182">
        <f t="shared" si="42"/>
        <v>85</v>
      </c>
      <c r="DK21" s="198">
        <v>626</v>
      </c>
      <c r="DL21" s="198">
        <v>690</v>
      </c>
      <c r="DM21" s="184">
        <f t="shared" si="43"/>
        <v>110.22364217252397</v>
      </c>
      <c r="DN21" s="182">
        <f t="shared" si="44"/>
        <v>64</v>
      </c>
      <c r="DO21" s="198">
        <v>964</v>
      </c>
      <c r="DP21" s="198">
        <v>1068</v>
      </c>
      <c r="DQ21" s="184">
        <f t="shared" si="45"/>
        <v>110.8</v>
      </c>
      <c r="DR21" s="182">
        <f t="shared" si="46"/>
        <v>104</v>
      </c>
      <c r="DS21" s="198">
        <v>139</v>
      </c>
      <c r="DT21" s="198">
        <v>4880.74</v>
      </c>
      <c r="DU21" s="219">
        <f>'[13]Матриця'!AJ23</f>
        <v>5893.24</v>
      </c>
      <c r="DV21" s="184">
        <f t="shared" si="47"/>
        <v>120.7</v>
      </c>
      <c r="DW21" s="210">
        <f t="shared" si="57"/>
        <v>1012.5</v>
      </c>
      <c r="DX21" s="211">
        <f t="shared" si="58"/>
        <v>1</v>
      </c>
      <c r="DY21" s="211">
        <f t="shared" si="58"/>
        <v>1</v>
      </c>
      <c r="DZ21" s="185">
        <f t="shared" si="48"/>
        <v>0</v>
      </c>
      <c r="EA21" s="160"/>
      <c r="EB21" s="160"/>
      <c r="EC21" s="156"/>
      <c r="ED21" s="161"/>
      <c r="EE21" s="160"/>
      <c r="EF21" s="164"/>
      <c r="EG21" s="156"/>
      <c r="EH21" s="161"/>
      <c r="EI21" s="163"/>
      <c r="EJ21" s="163"/>
      <c r="EK21" s="157"/>
    </row>
    <row r="22" spans="1:141" ht="21.75" customHeight="1">
      <c r="A22" s="197" t="s">
        <v>139</v>
      </c>
      <c r="B22" s="198">
        <v>362</v>
      </c>
      <c r="C22" s="199">
        <v>368</v>
      </c>
      <c r="D22" s="183">
        <f t="shared" si="0"/>
        <v>101.65745856353593</v>
      </c>
      <c r="E22" s="182">
        <f t="shared" si="1"/>
        <v>6</v>
      </c>
      <c r="F22" s="198">
        <v>45</v>
      </c>
      <c r="G22" s="198">
        <v>91</v>
      </c>
      <c r="H22" s="183">
        <f t="shared" si="2"/>
        <v>202.22222222222223</v>
      </c>
      <c r="I22" s="182">
        <f t="shared" si="3"/>
        <v>46</v>
      </c>
      <c r="J22" s="198">
        <v>55</v>
      </c>
      <c r="K22" s="198">
        <v>49</v>
      </c>
      <c r="L22" s="183">
        <f t="shared" si="4"/>
        <v>89.0909090909091</v>
      </c>
      <c r="M22" s="182">
        <f t="shared" si="5"/>
        <v>-6</v>
      </c>
      <c r="N22" s="198">
        <v>45</v>
      </c>
      <c r="O22" s="198">
        <v>14</v>
      </c>
      <c r="P22" s="183">
        <f t="shared" si="6"/>
        <v>31.11111111111111</v>
      </c>
      <c r="Q22" s="182">
        <f t="shared" si="7"/>
        <v>-31</v>
      </c>
      <c r="R22" s="183">
        <f t="shared" si="59"/>
        <v>81.8</v>
      </c>
      <c r="S22" s="183">
        <f t="shared" si="49"/>
        <v>28.6</v>
      </c>
      <c r="T22" s="183">
        <f t="shared" si="50"/>
        <v>-53.199999999999996</v>
      </c>
      <c r="U22" s="198">
        <v>9</v>
      </c>
      <c r="V22" s="198">
        <v>32</v>
      </c>
      <c r="W22" s="184">
        <f t="shared" si="8"/>
        <v>355.55555555555554</v>
      </c>
      <c r="X22" s="182">
        <f t="shared" si="9"/>
        <v>23</v>
      </c>
      <c r="Y22" s="198">
        <v>0</v>
      </c>
      <c r="Z22" s="198">
        <v>0</v>
      </c>
      <c r="AA22" s="184">
        <v>0</v>
      </c>
      <c r="AB22" s="185">
        <f t="shared" si="10"/>
        <v>0</v>
      </c>
      <c r="AC22" s="200">
        <v>0</v>
      </c>
      <c r="AD22" s="198">
        <v>0</v>
      </c>
      <c r="AE22" s="184">
        <v>0</v>
      </c>
      <c r="AF22" s="185">
        <f t="shared" si="12"/>
        <v>0</v>
      </c>
      <c r="AG22" s="201">
        <f t="shared" si="13"/>
        <v>2.8</v>
      </c>
      <c r="AH22" s="201">
        <f t="shared" si="13"/>
        <v>9.5</v>
      </c>
      <c r="AI22" s="184">
        <f t="shared" si="14"/>
        <v>6.7</v>
      </c>
      <c r="AJ22" s="198">
        <v>0</v>
      </c>
      <c r="AK22" s="200">
        <v>0</v>
      </c>
      <c r="AL22" s="184">
        <v>0</v>
      </c>
      <c r="AM22" s="182">
        <f t="shared" si="15"/>
        <v>0</v>
      </c>
      <c r="AN22" s="198">
        <v>10</v>
      </c>
      <c r="AO22" s="200">
        <v>16</v>
      </c>
      <c r="AP22" s="184">
        <f t="shared" si="16"/>
        <v>160</v>
      </c>
      <c r="AQ22" s="182">
        <f t="shared" si="17"/>
        <v>6</v>
      </c>
      <c r="AR22" s="202">
        <v>33.3</v>
      </c>
      <c r="AS22" s="201">
        <v>66.7</v>
      </c>
      <c r="AT22" s="184">
        <f t="shared" si="51"/>
        <v>33.400000000000006</v>
      </c>
      <c r="AU22" s="200">
        <v>0</v>
      </c>
      <c r="AV22" s="203">
        <v>0</v>
      </c>
      <c r="AW22" s="184">
        <v>0</v>
      </c>
      <c r="AX22" s="185">
        <f t="shared" si="18"/>
        <v>0</v>
      </c>
      <c r="AY22" s="201">
        <v>0</v>
      </c>
      <c r="AZ22" s="201">
        <v>0</v>
      </c>
      <c r="BA22" s="184">
        <f t="shared" si="19"/>
        <v>0</v>
      </c>
      <c r="BB22" s="198">
        <v>2</v>
      </c>
      <c r="BC22" s="198">
        <v>4</v>
      </c>
      <c r="BD22" s="184">
        <f t="shared" si="20"/>
        <v>200</v>
      </c>
      <c r="BE22" s="182">
        <f t="shared" si="21"/>
        <v>2</v>
      </c>
      <c r="BF22" s="198">
        <v>2</v>
      </c>
      <c r="BG22" s="198">
        <v>4</v>
      </c>
      <c r="BH22" s="183">
        <f t="shared" si="22"/>
        <v>200</v>
      </c>
      <c r="BI22" s="182">
        <f t="shared" si="23"/>
        <v>2</v>
      </c>
      <c r="BJ22" s="198">
        <v>265</v>
      </c>
      <c r="BK22" s="198">
        <v>285</v>
      </c>
      <c r="BL22" s="184">
        <f t="shared" si="24"/>
        <v>107.54716981132076</v>
      </c>
      <c r="BM22" s="182">
        <f t="shared" si="25"/>
        <v>20</v>
      </c>
      <c r="BN22" s="204">
        <f>'[11]грудень2017'!BO22</f>
        <v>1661.0169491525423</v>
      </c>
      <c r="BO22" s="198">
        <v>2645.412844036697</v>
      </c>
      <c r="BP22" s="183">
        <f t="shared" si="26"/>
        <v>159.26465081445423</v>
      </c>
      <c r="BQ22" s="182">
        <f t="shared" si="27"/>
        <v>984.3958948841548</v>
      </c>
      <c r="BR22" s="198">
        <v>21</v>
      </c>
      <c r="BS22" s="198">
        <v>21</v>
      </c>
      <c r="BT22" s="186">
        <f t="shared" si="28"/>
        <v>0</v>
      </c>
      <c r="BU22" s="209">
        <v>159</v>
      </c>
      <c r="BV22" s="200">
        <v>117</v>
      </c>
      <c r="BW22" s="185">
        <f t="shared" si="29"/>
        <v>-42</v>
      </c>
      <c r="BX22" s="209">
        <v>103</v>
      </c>
      <c r="BY22" s="200">
        <v>84</v>
      </c>
      <c r="BZ22" s="185">
        <f t="shared" si="30"/>
        <v>-19</v>
      </c>
      <c r="CA22" s="209">
        <v>101</v>
      </c>
      <c r="CB22" s="200">
        <v>78</v>
      </c>
      <c r="CC22" s="185">
        <f t="shared" si="31"/>
        <v>-23</v>
      </c>
      <c r="CD22" s="200">
        <v>28</v>
      </c>
      <c r="CE22" s="200">
        <v>19</v>
      </c>
      <c r="CF22" s="184">
        <f t="shared" si="52"/>
        <v>67.9</v>
      </c>
      <c r="CG22" s="185">
        <f t="shared" si="53"/>
        <v>-9</v>
      </c>
      <c r="CH22" s="201">
        <v>7.734806629834254</v>
      </c>
      <c r="CI22" s="201">
        <f>'[10]Лист2'!N36</f>
        <v>5.2</v>
      </c>
      <c r="CJ22" s="184">
        <f t="shared" si="32"/>
        <v>-2.5348066298342538</v>
      </c>
      <c r="CK22" s="206">
        <f t="shared" si="33"/>
        <v>8.3</v>
      </c>
      <c r="CL22" s="206">
        <f t="shared" si="33"/>
        <v>7.1</v>
      </c>
      <c r="CM22" s="190">
        <f t="shared" si="54"/>
        <v>-1.200000000000001</v>
      </c>
      <c r="CN22" s="191">
        <f t="shared" si="34"/>
        <v>30</v>
      </c>
      <c r="CO22" s="192">
        <f t="shared" si="34"/>
        <v>26</v>
      </c>
      <c r="CP22" s="193">
        <f t="shared" si="35"/>
        <v>10</v>
      </c>
      <c r="CQ22" s="193">
        <f t="shared" si="35"/>
        <v>35</v>
      </c>
      <c r="CR22" s="207">
        <v>24</v>
      </c>
      <c r="CS22" s="207">
        <v>31</v>
      </c>
      <c r="CT22" s="190">
        <f t="shared" si="55"/>
        <v>129.2</v>
      </c>
      <c r="CU22" s="194">
        <f t="shared" si="36"/>
        <v>7</v>
      </c>
      <c r="CV22" s="208">
        <v>66</v>
      </c>
      <c r="CW22" s="198">
        <v>57</v>
      </c>
      <c r="CX22" s="184">
        <f t="shared" si="37"/>
        <v>86.4</v>
      </c>
      <c r="CY22" s="182">
        <f t="shared" si="38"/>
        <v>-9</v>
      </c>
      <c r="CZ22" s="208">
        <v>64</v>
      </c>
      <c r="DA22" s="198">
        <v>45</v>
      </c>
      <c r="DB22" s="184">
        <f t="shared" si="39"/>
        <v>70.3</v>
      </c>
      <c r="DC22" s="182">
        <f t="shared" si="40"/>
        <v>-19</v>
      </c>
      <c r="DD22" s="195">
        <v>81.8</v>
      </c>
      <c r="DE22" s="195">
        <f>'[12]Шаблон'!P21</f>
        <v>78.9</v>
      </c>
      <c r="DF22" s="184">
        <f t="shared" si="56"/>
        <v>-2.8999999999999915</v>
      </c>
      <c r="DG22" s="198">
        <v>322</v>
      </c>
      <c r="DH22" s="198">
        <v>307</v>
      </c>
      <c r="DI22" s="184">
        <f t="shared" si="41"/>
        <v>95.34161490683229</v>
      </c>
      <c r="DJ22" s="182">
        <f t="shared" si="42"/>
        <v>-15</v>
      </c>
      <c r="DK22" s="198">
        <v>226</v>
      </c>
      <c r="DL22" s="198">
        <v>242</v>
      </c>
      <c r="DM22" s="184">
        <f t="shared" si="43"/>
        <v>107.07964601769913</v>
      </c>
      <c r="DN22" s="182">
        <f t="shared" si="44"/>
        <v>16</v>
      </c>
      <c r="DO22" s="198">
        <v>12</v>
      </c>
      <c r="DP22" s="198">
        <v>11</v>
      </c>
      <c r="DQ22" s="184">
        <f t="shared" si="45"/>
        <v>91.7</v>
      </c>
      <c r="DR22" s="182">
        <f t="shared" si="46"/>
        <v>-1</v>
      </c>
      <c r="DS22" s="198">
        <v>6</v>
      </c>
      <c r="DT22" s="198">
        <v>4123</v>
      </c>
      <c r="DU22" s="219">
        <f>'[13]Матриця'!AJ24</f>
        <v>4426.18</v>
      </c>
      <c r="DV22" s="184">
        <f t="shared" si="47"/>
        <v>107.4</v>
      </c>
      <c r="DW22" s="210">
        <f t="shared" si="57"/>
        <v>303.1800000000003</v>
      </c>
      <c r="DX22" s="211">
        <f t="shared" si="58"/>
        <v>27</v>
      </c>
      <c r="DY22" s="211">
        <f t="shared" si="58"/>
        <v>28</v>
      </c>
      <c r="DZ22" s="185">
        <f t="shared" si="48"/>
        <v>1</v>
      </c>
      <c r="EA22" s="160"/>
      <c r="EB22" s="160"/>
      <c r="EC22" s="156"/>
      <c r="ED22" s="161"/>
      <c r="EE22" s="160"/>
      <c r="EF22" s="164"/>
      <c r="EG22" s="156"/>
      <c r="EH22" s="161"/>
      <c r="EI22" s="163"/>
      <c r="EJ22" s="163"/>
      <c r="EK22" s="157"/>
    </row>
    <row r="23" ht="21.75" customHeight="1"/>
  </sheetData>
  <sheetProtection/>
  <mergeCells count="141">
    <mergeCell ref="DS6:DS7"/>
    <mergeCell ref="DT6:DT7"/>
    <mergeCell ref="DK6:DK7"/>
    <mergeCell ref="DL6:DL7"/>
    <mergeCell ref="DM6:DN6"/>
    <mergeCell ref="DO6:DO7"/>
    <mergeCell ref="DP6:DP7"/>
    <mergeCell ref="DQ6:DR6"/>
    <mergeCell ref="DD6:DD7"/>
    <mergeCell ref="DE6:DE7"/>
    <mergeCell ref="DF6:DF7"/>
    <mergeCell ref="DG6:DG7"/>
    <mergeCell ref="DH6:DH7"/>
    <mergeCell ref="DI6:DJ6"/>
    <mergeCell ref="CS6:CS7"/>
    <mergeCell ref="CT6:CU6"/>
    <mergeCell ref="CV6:CW6"/>
    <mergeCell ref="CX6:CY6"/>
    <mergeCell ref="CZ6:DA6"/>
    <mergeCell ref="DB6:DC6"/>
    <mergeCell ref="CI6:CI7"/>
    <mergeCell ref="CJ6:CJ7"/>
    <mergeCell ref="CK6:CK7"/>
    <mergeCell ref="CL6:CL7"/>
    <mergeCell ref="CM6:CM7"/>
    <mergeCell ref="CR6:CR7"/>
    <mergeCell ref="CB6:CB7"/>
    <mergeCell ref="CC6:CC7"/>
    <mergeCell ref="CD6:CD7"/>
    <mergeCell ref="CE6:CE7"/>
    <mergeCell ref="CF6:CG6"/>
    <mergeCell ref="CH6:CH7"/>
    <mergeCell ref="BV6:BV7"/>
    <mergeCell ref="BW6:BW7"/>
    <mergeCell ref="BX6:BX7"/>
    <mergeCell ref="BY6:BY7"/>
    <mergeCell ref="BZ6:BZ7"/>
    <mergeCell ref="CA6:CA7"/>
    <mergeCell ref="BO6:BO7"/>
    <mergeCell ref="BP6:BQ6"/>
    <mergeCell ref="BR6:BR7"/>
    <mergeCell ref="BS6:BS7"/>
    <mergeCell ref="BT6:BT7"/>
    <mergeCell ref="BU6:BU7"/>
    <mergeCell ref="BG6:BG7"/>
    <mergeCell ref="BH6:BI6"/>
    <mergeCell ref="BJ6:BJ7"/>
    <mergeCell ref="BK6:BK7"/>
    <mergeCell ref="BL6:BM6"/>
    <mergeCell ref="BN6:BN7"/>
    <mergeCell ref="AZ6:AZ7"/>
    <mergeCell ref="BA6:BA7"/>
    <mergeCell ref="BB6:BB7"/>
    <mergeCell ref="BC6:BC7"/>
    <mergeCell ref="BD6:BE6"/>
    <mergeCell ref="BF6:BF7"/>
    <mergeCell ref="AS6:AS7"/>
    <mergeCell ref="AT6:AT7"/>
    <mergeCell ref="AU6:AU7"/>
    <mergeCell ref="AV6:AV7"/>
    <mergeCell ref="AW6:AX6"/>
    <mergeCell ref="AY6:AY7"/>
    <mergeCell ref="AK6:AK7"/>
    <mergeCell ref="AL6:AM6"/>
    <mergeCell ref="AN6:AN7"/>
    <mergeCell ref="AO6:AO7"/>
    <mergeCell ref="AP6:AQ6"/>
    <mergeCell ref="AR6:AR7"/>
    <mergeCell ref="AD6:AD7"/>
    <mergeCell ref="AE6:AF6"/>
    <mergeCell ref="AG6:AG7"/>
    <mergeCell ref="AH6:AH7"/>
    <mergeCell ref="AI6:AI7"/>
    <mergeCell ref="AJ6:AJ7"/>
    <mergeCell ref="V6:V7"/>
    <mergeCell ref="W6:X6"/>
    <mergeCell ref="Y6:Y7"/>
    <mergeCell ref="Z6:Z7"/>
    <mergeCell ref="AA6:AB6"/>
    <mergeCell ref="AC6:AC7"/>
    <mergeCell ref="O6:O7"/>
    <mergeCell ref="P6:Q6"/>
    <mergeCell ref="R6:R7"/>
    <mergeCell ref="S6:S7"/>
    <mergeCell ref="T6:T7"/>
    <mergeCell ref="U6:U7"/>
    <mergeCell ref="DO3:DS4"/>
    <mergeCell ref="DT3:DW5"/>
    <mergeCell ref="DX3:DZ5"/>
    <mergeCell ref="DO5:DR5"/>
    <mergeCell ref="B6:B7"/>
    <mergeCell ref="C6:C7"/>
    <mergeCell ref="D6:E6"/>
    <mergeCell ref="F6:F7"/>
    <mergeCell ref="G6:G7"/>
    <mergeCell ref="H6:I6"/>
    <mergeCell ref="CK3:CM5"/>
    <mergeCell ref="CR3:CU5"/>
    <mergeCell ref="CV3:DC5"/>
    <mergeCell ref="DD3:DF5"/>
    <mergeCell ref="DG3:DJ5"/>
    <mergeCell ref="DK3:DN5"/>
    <mergeCell ref="CP4:CQ5"/>
    <mergeCell ref="BR3:BT5"/>
    <mergeCell ref="BU3:BW5"/>
    <mergeCell ref="BX3:BZ5"/>
    <mergeCell ref="CA3:CC5"/>
    <mergeCell ref="CD3:CG5"/>
    <mergeCell ref="CH3:CJ5"/>
    <mergeCell ref="AU3:AX5"/>
    <mergeCell ref="AY3:BA5"/>
    <mergeCell ref="BB3:BE5"/>
    <mergeCell ref="BF3:BI5"/>
    <mergeCell ref="BJ3:BM5"/>
    <mergeCell ref="BN3:BQ5"/>
    <mergeCell ref="AC3:AF5"/>
    <mergeCell ref="AG3:AI5"/>
    <mergeCell ref="AJ3:AM5"/>
    <mergeCell ref="AN3:AQ5"/>
    <mergeCell ref="AR3:AT5"/>
    <mergeCell ref="Y4:AB5"/>
    <mergeCell ref="A3:A7"/>
    <mergeCell ref="B3:E5"/>
    <mergeCell ref="F3:I5"/>
    <mergeCell ref="J3:M5"/>
    <mergeCell ref="N3:Q5"/>
    <mergeCell ref="R3:T5"/>
    <mergeCell ref="J6:J7"/>
    <mergeCell ref="K6:K7"/>
    <mergeCell ref="L6:M6"/>
    <mergeCell ref="N6:N7"/>
    <mergeCell ref="DU6:DU7"/>
    <mergeCell ref="DV6:DW6"/>
    <mergeCell ref="DX6:DX7"/>
    <mergeCell ref="DY6:DY7"/>
    <mergeCell ref="DZ6:DZ7"/>
    <mergeCell ref="B1:W1"/>
    <mergeCell ref="DS1:DZ1"/>
    <mergeCell ref="B2:W2"/>
    <mergeCell ref="U3:X5"/>
    <mergeCell ref="Y3:AB3"/>
  </mergeCells>
  <printOptions/>
  <pageMargins left="0.31496062992125984" right="0.31496062992125984" top="0.944881889763779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2019-02-12T09:54:02Z</cp:lastPrinted>
  <dcterms:created xsi:type="dcterms:W3CDTF">2017-11-17T08:56:41Z</dcterms:created>
  <dcterms:modified xsi:type="dcterms:W3CDTF">2019-02-19T13:22:05Z</dcterms:modified>
  <cp:category/>
  <cp:version/>
  <cp:contentType/>
  <cp:contentStatus/>
</cp:coreProperties>
</file>