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200" windowHeight="7485" tabRatio="573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2">#REF!</definedName>
    <definedName name="_lastColumn" localSheetId="3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'3'!#REF!</definedName>
    <definedName name="ACwvu.форма7." localSheetId="3" hidden="1">'4'!#REF!</definedName>
    <definedName name="date.e" localSheetId="1">'[1]Sheet1 (3)'!#REF!</definedName>
    <definedName name="date.e" localSheetId="2">'[2]Sheet1 (3)'!#REF!</definedName>
    <definedName name="date.e" localSheetId="3">'[2]Sheet1 (3)'!#REF!</definedName>
    <definedName name="date.e" localSheetId="4">'[3]Sheet1 (3)'!#REF!</definedName>
    <definedName name="date.e" localSheetId="5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3">'[2]Sheet1 (2)'!#REF!</definedName>
    <definedName name="date_e" localSheetId="4">'[3]Sheet1 (2)'!#REF!</definedName>
    <definedName name="date_e" localSheetId="5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'[4]Sheet3'!$A$3</definedName>
    <definedName name="hjj" localSheetId="2">'[4]Sheet3'!$A$3</definedName>
    <definedName name="hjj" localSheetId="3">'[4]Sheet3'!$A$3</definedName>
    <definedName name="hjj" localSheetId="4">'[5]Sheet3'!$A$3</definedName>
    <definedName name="hjj">'[6]Sheet3'!$A$3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3">'[2]Sheet1 (2)'!#REF!</definedName>
    <definedName name="lcz" localSheetId="4">'[3]Sheet1 (2)'!#REF!</definedName>
    <definedName name="lcz" localSheetId="5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'2'!$B:$B</definedName>
    <definedName name="_xlnm.Print_Titles" localSheetId="2">'3'!$A:$A</definedName>
    <definedName name="_xlnm.Print_Titles" localSheetId="3">'4'!$A:$A</definedName>
    <definedName name="_xlnm.Print_Titles" localSheetId="5">'6'!$A:$A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'2'!$B$1:$F$21</definedName>
    <definedName name="_xlnm.Print_Area" localSheetId="2">'3'!$A$1:$E$25</definedName>
    <definedName name="_xlnm.Print_Area" localSheetId="3">'4'!$A$1:$E$15</definedName>
    <definedName name="_xlnm.Print_Area" localSheetId="4">'5'!$A$1:$E$29</definedName>
    <definedName name="_xlnm.Print_Area" localSheetId="5">'6'!$A$1:$EK$22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'[7]Sheet3'!$A$2</definedName>
    <definedName name="ц" localSheetId="2">'[7]Sheet3'!$A$2</definedName>
    <definedName name="ц" localSheetId="3">'[7]Sheet3'!$A$2</definedName>
    <definedName name="ц" localSheetId="4">'[8]Sheet3'!$A$2</definedName>
    <definedName name="ц">'[9]Sheet3'!$A$2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<sst xmlns="http://schemas.openxmlformats.org/spreadsheetml/2006/main" count="280" uniqueCount="172">
  <si>
    <t>Показник</t>
  </si>
  <si>
    <t>2017 р.</t>
  </si>
  <si>
    <t>зміна значення</t>
  </si>
  <si>
    <t>%</t>
  </si>
  <si>
    <t xml:space="preserve"> </t>
  </si>
  <si>
    <t>з них зареєстровано з початку року</t>
  </si>
  <si>
    <t>Питома вага працевлаштованих до набуття статусу, %</t>
  </si>
  <si>
    <t>Середній розмір заробітної плати у вакансіях, грн.</t>
  </si>
  <si>
    <t>Кількість претендентів на одну вакансію, особи</t>
  </si>
  <si>
    <t>Кількість вакансій, одиниць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</si>
  <si>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</si>
  <si>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</si>
  <si>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</si>
  <si>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</si>
  <si>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</si>
  <si>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</si>
  <si>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</si>
  <si>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</si>
  <si>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</si>
  <si>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</si>
  <si>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</si>
  <si>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</si>
  <si>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</si>
  <si>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</si>
  <si>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</si>
  <si>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</si>
  <si>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</si>
  <si>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</si>
  <si>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</si>
  <si>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</si>
  <si>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</si>
  <si>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</si>
  <si>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</si>
  <si>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</si>
  <si>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</si>
  <si>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</si>
  <si>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</si>
  <si>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</si>
  <si>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</si>
  <si>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</si>
  <si>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</si>
  <si>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</si>
  <si>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особи</t>
  </si>
  <si>
    <t>Зміна значення</t>
  </si>
  <si>
    <t xml:space="preserve"> +(-)</t>
  </si>
  <si>
    <t>+ (-)</t>
  </si>
  <si>
    <t>2017 рік</t>
  </si>
  <si>
    <t>Вижницький</t>
  </si>
  <si>
    <t>Герцаївський</t>
  </si>
  <si>
    <t>Глибоцький</t>
  </si>
  <si>
    <t>Заставнівський</t>
  </si>
  <si>
    <t>Кельменецький</t>
  </si>
  <si>
    <t>Кіцманський</t>
  </si>
  <si>
    <t>Путильський</t>
  </si>
  <si>
    <t>Сокирянський</t>
  </si>
  <si>
    <t>Сторожинецький</t>
  </si>
  <si>
    <t>Хотинський</t>
  </si>
  <si>
    <t>м.Новодністровськ</t>
  </si>
  <si>
    <t>Чернівецька область</t>
  </si>
  <si>
    <t>Чернівецька область - всього</t>
  </si>
  <si>
    <t>Мали статус безробітного, особи</t>
  </si>
  <si>
    <t>Отримали роботу (у т.ч. до набуття статусу безробітного),  особи</t>
  </si>
  <si>
    <t>з них працевлаштовано до набуття статусу,                                    особи</t>
  </si>
  <si>
    <t>Працевлаштовано шляхом одноразової виплати допомоги по безробіттю, особи</t>
  </si>
  <si>
    <t xml:space="preserve"> + (-)                           особи</t>
  </si>
  <si>
    <t>Проходили професійне навчання безробітні, особи</t>
  </si>
  <si>
    <t xml:space="preserve">  з них в ЦПТО,  особи</t>
  </si>
  <si>
    <t>Всього отримали ваучер на навчання,  особи</t>
  </si>
  <si>
    <t>Брали участь у громадських та інших роботах тимчасового характеру,  особи</t>
  </si>
  <si>
    <t>Кількість роботодавців, які надали інформацію          про вакансії, одиниць</t>
  </si>
  <si>
    <t>Отримували допомогу по безробіттю,                                                            особи</t>
  </si>
  <si>
    <t>Кількість вакансій по формі 3-ПН, одиниць</t>
  </si>
  <si>
    <t>Інформація про вакансії, отримані з інших джерел,  одиниць</t>
  </si>
  <si>
    <t>Надання послуг державною службою зайнятості</t>
  </si>
  <si>
    <t>Продовження</t>
  </si>
  <si>
    <t>Економічна активність населення по Чернівецькій області</t>
  </si>
  <si>
    <t>(за матеріалами вибіркових обстежень населення з питань економічної активності)</t>
  </si>
  <si>
    <t>Джерело інформації: Державна служба статистики України</t>
  </si>
  <si>
    <t>2010 р.</t>
  </si>
  <si>
    <t>2011р.</t>
  </si>
  <si>
    <t>2012р.</t>
  </si>
  <si>
    <t>2013 р.</t>
  </si>
  <si>
    <t>2014р.</t>
  </si>
  <si>
    <t>2015р.</t>
  </si>
  <si>
    <t>2016р.</t>
  </si>
  <si>
    <t>в середньому за період</t>
  </si>
  <si>
    <t>Рівень економічної активності населення, (%)</t>
  </si>
  <si>
    <t>Населення, зайняте економічною діяльністю, (тис. осіб)</t>
  </si>
  <si>
    <t>Рівень зайнятості населення, (%)</t>
  </si>
  <si>
    <t>Безробітне населення (за методологією МОП), (тис. осіб)</t>
  </si>
  <si>
    <t>Рівень безробіття населення (за методологією МОП), (%)</t>
  </si>
  <si>
    <t>2017р.</t>
  </si>
  <si>
    <t>2018р.</t>
  </si>
  <si>
    <t>2018 р.</t>
  </si>
  <si>
    <t>2018 рік</t>
  </si>
  <si>
    <t>Усього мали статус протягом періоду, осіб</t>
  </si>
  <si>
    <t>з них отримали статус протягом звітного періоду, осіб</t>
  </si>
  <si>
    <t>Всього отримали роботу                                       (у т.ч. до набуття статусу безробітного), осіб</t>
  </si>
  <si>
    <t>Працевлаштовано до набуття статусу  безробітного, осіб</t>
  </si>
  <si>
    <t>Питова вага працевлаштованих до набуття статусу безробітного,%</t>
  </si>
  <si>
    <t>Чисельність працевлаштованих безробітних за направленням СЗ, осіб</t>
  </si>
  <si>
    <t>у т.ч.</t>
  </si>
  <si>
    <t xml:space="preserve"> Працевлаштовано                         з компенсацією витрат роботодавцю єдиного внеску, осіб</t>
  </si>
  <si>
    <t>рівень                         працевлаштування, %</t>
  </si>
  <si>
    <t>Чисельність безробітних,                                   які проходили профнавчання,                                осіб</t>
  </si>
  <si>
    <t>Кількість виданих ваучерів</t>
  </si>
  <si>
    <t>Чисельність безробітних,                                   які проходили навчання в ЦПТО,                                                осіб</t>
  </si>
  <si>
    <t>рівень працевлаштування після закінчення навчання в ЦПТО, %</t>
  </si>
  <si>
    <t>Чисельність  осіб, які брали участь у громадських  та інших роботах тимчасового характеру</t>
  </si>
  <si>
    <t>з них безробітні</t>
  </si>
  <si>
    <t>Чисельність осіб, які отримували допомогу по безробіттю, осіб</t>
  </si>
  <si>
    <t>Середній розмір допомоги по безробіттю , грн.</t>
  </si>
  <si>
    <t>Середня тривалість отримання допомоги по безробіттю, днів</t>
  </si>
  <si>
    <t>Середня тривалість пошуку роботи, дні</t>
  </si>
  <si>
    <t xml:space="preserve">Питома вага безробітних,  знятих з реєстрації без працевлаштування                         </t>
  </si>
  <si>
    <t>Кількість роботодавців, які надали інформацію про вакансії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</si>
  <si>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</si>
  <si>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</si>
  <si>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періоду, одиниць</t>
  </si>
  <si>
    <t>шляхом виплати одноразової допомоги по безробіттю, осіб</t>
  </si>
  <si>
    <t>Працевлаштування безробітних (в т.ч. самос, за направ, ЦПХ)</t>
  </si>
  <si>
    <t>у порівнянні з минулим роком</t>
  </si>
  <si>
    <t>різ-ниця</t>
  </si>
  <si>
    <t>Усього</t>
  </si>
  <si>
    <t xml:space="preserve">з них,                                     зареєстровані у звітному періоді </t>
  </si>
  <si>
    <t>за формою 3-ПН</t>
  </si>
  <si>
    <t>з інших джерел</t>
  </si>
  <si>
    <t xml:space="preserve"> + (-)</t>
  </si>
  <si>
    <t>Діяльність Чернівецької обласної служби зайнятості</t>
  </si>
  <si>
    <t>Економічно неактивне населення, (тис.осіб)</t>
  </si>
  <si>
    <t>Економічно активне населення, (тис.осіб)</t>
  </si>
  <si>
    <t>Питома вага довготривалого безробіття</t>
  </si>
  <si>
    <t>Працевлаштовано з компенсацією витрат роботодавцю єдиного внеску, особи</t>
  </si>
  <si>
    <t>Назва філій   ЧОЦЗ</t>
  </si>
  <si>
    <t>Рівень укомплектування вакансій,%</t>
  </si>
  <si>
    <t xml:space="preserve"> Вижницька </t>
  </si>
  <si>
    <t xml:space="preserve"> Герцаївська </t>
  </si>
  <si>
    <t xml:space="preserve"> Глибоцька </t>
  </si>
  <si>
    <t xml:space="preserve"> Заставнівська</t>
  </si>
  <si>
    <t xml:space="preserve"> Кельменецька </t>
  </si>
  <si>
    <t xml:space="preserve"> Кіцманська </t>
  </si>
  <si>
    <t xml:space="preserve"> Новоселицька </t>
  </si>
  <si>
    <t xml:space="preserve"> Путильська </t>
  </si>
  <si>
    <t xml:space="preserve"> Сокирянська</t>
  </si>
  <si>
    <t xml:space="preserve"> Сторожинецька</t>
  </si>
  <si>
    <t xml:space="preserve"> Хотинська </t>
  </si>
  <si>
    <t xml:space="preserve"> Чернiвецька </t>
  </si>
  <si>
    <t xml:space="preserve"> Новоднiстровська </t>
  </si>
  <si>
    <t>у 21 р.б.</t>
  </si>
  <si>
    <t>у 41 р.б.</t>
  </si>
  <si>
    <r>
      <t>Середня тривалість пошуку роботи</t>
    </r>
    <r>
      <rPr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(без урахування  терміну проходження профнавчання)</t>
    </r>
    <r>
      <rPr>
        <sz val="12"/>
        <rFont val="Times New Roman"/>
        <family val="1"/>
      </rPr>
      <t>, дні</t>
    </r>
  </si>
  <si>
    <t>І півріччя 2017 року</t>
  </si>
  <si>
    <t>І півріччя 2018 року</t>
  </si>
  <si>
    <t>рівень працевлаштування після закінчення профнавчання, %</t>
  </si>
  <si>
    <t>Середня тривалість безробіття, дні</t>
  </si>
  <si>
    <t>Кількість укомплектованих вакансій</t>
  </si>
  <si>
    <t>Кількість претендентів на 1 вакансію, осіб</t>
  </si>
  <si>
    <t>Інформація щодо запланованого масового вивільнення працівників  за січень-жовтень 2017-2018 р.р.</t>
  </si>
  <si>
    <t>Інформація щодо запланованого масового вивільнення працівників                                                                                             за січень -жовтень 2017-2018 р.р.</t>
  </si>
  <si>
    <t>Інформація щодо запланованого масового вивільнення працівників                                                                                             за  січень-жовтень 2017-2018 р.р</t>
  </si>
  <si>
    <t>за  січень-жовтень 2017-2018р.р</t>
  </si>
  <si>
    <t>Станом на 1 листопада 2018 року</t>
  </si>
  <si>
    <t>7,3 в.п.</t>
  </si>
  <si>
    <t>Середній розмір допомоги по безробіттю,                                      у жовтні, грн.</t>
  </si>
  <si>
    <t>585 грн.</t>
  </si>
  <si>
    <t>-2 особи</t>
  </si>
  <si>
    <t>956 грн.</t>
  </si>
  <si>
    <t>у січні-жовтні 2017 - 2018 рр.</t>
  </si>
  <si>
    <t>х</t>
  </si>
  <si>
    <t>-</t>
  </si>
  <si>
    <t>Новоселицький</t>
  </si>
  <si>
    <t>м.Чернівці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</si>
</sst>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  <numFmt numFmtId="175" formatCode="_-* ###,0&quot;.&quot;00_р_._-;\-* ###,0&quot;.&quot;00_р_._-;_-* &quot;-&quot;??_р_._-;_-@_-"/>
    <numFmt numFmtId="176" formatCode="_(* ###,0&quot;.&quot;00_);_(* \(###,0&quot;.&quot;00\);_(* &quot;-&quot;??_);_(@_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b/>
      <i/>
      <sz val="16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u val="single"/>
      <sz val="11"/>
      <color indexed="25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 Cyr"/>
      <family val="0"/>
    </font>
    <font>
      <sz val="14"/>
      <color theme="1"/>
      <name val="Times New Roman Cyr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12"/>
      <color rgb="FFFF000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double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3" fillId="14" borderId="0" applyNumberFormat="0" applyBorder="0" applyAlignment="0" applyProtection="0"/>
    <xf numFmtId="0" fontId="43" fillId="3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43" fillId="23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24" borderId="0" applyNumberFormat="0" applyBorder="0" applyAlignment="0" applyProtection="0"/>
    <xf numFmtId="0" fontId="52" fillId="35" borderId="0" applyNumberFormat="0" applyBorder="0" applyAlignment="0" applyProtection="0"/>
    <xf numFmtId="0" fontId="46" fillId="15" borderId="1" applyNumberFormat="0" applyAlignment="0" applyProtection="0"/>
    <xf numFmtId="0" fontId="50" fillId="32" borderId="2" applyNumberFormat="0" applyAlignment="0" applyProtection="0"/>
    <xf numFmtId="0" fontId="53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4" fillId="3" borderId="1" applyNumberFormat="0" applyAlignment="0" applyProtection="0"/>
    <xf numFmtId="0" fontId="54" fillId="0" borderId="6" applyNumberFormat="0" applyFill="0" applyAlignment="0" applyProtection="0"/>
    <xf numFmtId="0" fontId="51" fillId="16" borderId="0" applyNumberFormat="0" applyBorder="0" applyAlignment="0" applyProtection="0"/>
    <xf numFmtId="0" fontId="1" fillId="5" borderId="7" applyNumberFormat="0" applyFont="0" applyAlignment="0" applyProtection="0"/>
    <xf numFmtId="0" fontId="45" fillId="15" borderId="8" applyNumberFormat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68" fillId="40" borderId="0" applyNumberFormat="0" applyBorder="0" applyAlignment="0" applyProtection="0"/>
    <xf numFmtId="0" fontId="68" fillId="41" borderId="0" applyNumberFormat="0" applyBorder="0" applyAlignment="0" applyProtection="0"/>
    <xf numFmtId="0" fontId="69" fillId="42" borderId="9" applyNumberFormat="0" applyAlignment="0" applyProtection="0"/>
    <xf numFmtId="0" fontId="70" fillId="43" borderId="10" applyNumberFormat="0" applyAlignment="0" applyProtection="0"/>
    <xf numFmtId="0" fontId="71" fillId="43" borderId="9" applyNumberFormat="0" applyAlignment="0" applyProtection="0"/>
    <xf numFmtId="0" fontId="7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11" applyNumberFormat="0" applyFill="0" applyAlignment="0" applyProtection="0"/>
    <xf numFmtId="0" fontId="74" fillId="0" borderId="12" applyNumberFormat="0" applyFill="0" applyAlignment="0" applyProtection="0"/>
    <xf numFmtId="0" fontId="75" fillId="0" borderId="13" applyNumberFormat="0" applyFill="0" applyAlignment="0" applyProtection="0"/>
    <xf numFmtId="0" fontId="75" fillId="0" borderId="0" applyNumberForma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76" fillId="0" borderId="14" applyNumberFormat="0" applyFill="0" applyAlignment="0" applyProtection="0"/>
    <xf numFmtId="0" fontId="77" fillId="44" borderId="15" applyNumberFormat="0" applyAlignment="0" applyProtection="0"/>
    <xf numFmtId="0" fontId="78" fillId="0" borderId="0" applyNumberFormat="0" applyFill="0" applyBorder="0" applyAlignment="0" applyProtection="0"/>
    <xf numFmtId="0" fontId="79" fillId="45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38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81" fillId="0" borderId="0" applyNumberFormat="0" applyFill="0" applyBorder="0" applyAlignment="0" applyProtection="0"/>
    <xf numFmtId="0" fontId="82" fillId="46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84" fillId="0" borderId="17" applyNumberFormat="0" applyFill="0" applyAlignment="0" applyProtection="0"/>
    <xf numFmtId="0" fontId="38" fillId="0" borderId="0">
      <alignment/>
      <protection/>
    </xf>
    <xf numFmtId="0" fontId="85" fillId="0" borderId="0" applyNumberFormat="0" applyFill="0" applyBorder="0" applyAlignment="0" applyProtection="0"/>
    <xf numFmtId="169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86" fillId="48" borderId="0" applyNumberFormat="0" applyBorder="0" applyAlignment="0" applyProtection="0"/>
  </cellStyleXfs>
  <cellXfs count="347">
    <xf numFmtId="0" fontId="0" fillId="0" borderId="0" xfId="0" applyFont="1" applyAlignment="1">
      <alignment/>
    </xf>
    <xf numFmtId="0" fontId="2" fillId="0" borderId="0" xfId="98">
      <alignment/>
      <protection/>
    </xf>
    <xf numFmtId="0" fontId="2" fillId="49" borderId="0" xfId="98" applyFill="1">
      <alignment/>
      <protection/>
    </xf>
    <xf numFmtId="0" fontId="7" fillId="0" borderId="0" xfId="98" applyFont="1" applyAlignment="1">
      <alignment vertical="center"/>
      <protection/>
    </xf>
    <xf numFmtId="0" fontId="2" fillId="0" borderId="0" xfId="98" applyFont="1" applyAlignment="1">
      <alignment horizontal="left" vertical="center"/>
      <protection/>
    </xf>
    <xf numFmtId="0" fontId="2" fillId="0" borderId="0" xfId="98" applyAlignment="1">
      <alignment horizontal="center" vertical="center"/>
      <protection/>
    </xf>
    <xf numFmtId="0" fontId="2" fillId="0" borderId="0" xfId="98" applyFill="1">
      <alignment/>
      <protection/>
    </xf>
    <xf numFmtId="3" fontId="2" fillId="0" borderId="0" xfId="98" applyNumberFormat="1">
      <alignment/>
      <protection/>
    </xf>
    <xf numFmtId="0" fontId="2" fillId="50" borderId="0" xfId="98" applyFill="1">
      <alignment/>
      <protection/>
    </xf>
    <xf numFmtId="0" fontId="8" fillId="0" borderId="0" xfId="98" applyFont="1">
      <alignment/>
      <protection/>
    </xf>
    <xf numFmtId="0" fontId="2" fillId="0" borderId="0" xfId="98" applyBorder="1">
      <alignment/>
      <protection/>
    </xf>
    <xf numFmtId="1" fontId="2" fillId="0" borderId="0" xfId="101" applyNumberFormat="1" applyFont="1" applyFill="1" applyProtection="1">
      <alignment/>
      <protection locked="0"/>
    </xf>
    <xf numFmtId="1" fontId="2" fillId="0" borderId="0" xfId="101" applyNumberFormat="1" applyFont="1" applyFill="1" applyBorder="1" applyProtection="1">
      <alignment/>
      <protection locked="0"/>
    </xf>
    <xf numFmtId="1" fontId="15" fillId="0" borderId="0" xfId="101" applyNumberFormat="1" applyFont="1" applyFill="1" applyProtection="1">
      <alignment/>
      <protection locked="0"/>
    </xf>
    <xf numFmtId="1" fontId="12" fillId="0" borderId="0" xfId="101" applyNumberFormat="1" applyFont="1" applyFill="1" applyAlignment="1" applyProtection="1">
      <alignment vertical="center"/>
      <protection locked="0"/>
    </xf>
    <xf numFmtId="1" fontId="2" fillId="0" borderId="0" xfId="101" applyNumberFormat="1" applyFont="1" applyFill="1" applyBorder="1" applyAlignment="1" applyProtection="1">
      <alignment vertical="center"/>
      <protection locked="0"/>
    </xf>
    <xf numFmtId="1" fontId="12" fillId="0" borderId="0" xfId="101" applyNumberFormat="1" applyFont="1" applyFill="1" applyBorder="1" applyAlignment="1" applyProtection="1">
      <alignment horizontal="center" vertical="center"/>
      <protection locked="0"/>
    </xf>
    <xf numFmtId="1" fontId="20" fillId="0" borderId="0" xfId="101" applyNumberFormat="1" applyFont="1" applyFill="1" applyBorder="1" applyProtection="1">
      <alignment/>
      <protection locked="0"/>
    </xf>
    <xf numFmtId="173" fontId="20" fillId="0" borderId="0" xfId="101" applyNumberFormat="1" applyFont="1" applyFill="1" applyBorder="1" applyProtection="1">
      <alignment/>
      <protection locked="0"/>
    </xf>
    <xf numFmtId="1" fontId="21" fillId="0" borderId="0" xfId="101" applyNumberFormat="1" applyFont="1" applyFill="1" applyBorder="1" applyProtection="1">
      <alignment/>
      <protection locked="0"/>
    </xf>
    <xf numFmtId="3" fontId="21" fillId="0" borderId="0" xfId="101" applyNumberFormat="1" applyFont="1" applyFill="1" applyBorder="1" applyProtection="1">
      <alignment/>
      <protection locked="0"/>
    </xf>
    <xf numFmtId="3" fontId="20" fillId="0" borderId="0" xfId="101" applyNumberFormat="1" applyFont="1" applyFill="1" applyBorder="1" applyProtection="1">
      <alignment/>
      <protection locked="0"/>
    </xf>
    <xf numFmtId="0" fontId="5" fillId="0" borderId="18" xfId="99" applyFont="1" applyFill="1" applyBorder="1" applyAlignment="1">
      <alignment horizontal="center" vertical="center"/>
      <protection/>
    </xf>
    <xf numFmtId="0" fontId="24" fillId="0" borderId="0" xfId="107" applyFont="1" applyFill="1">
      <alignment/>
      <protection/>
    </xf>
    <xf numFmtId="0" fontId="26" fillId="0" borderId="0" xfId="107" applyFont="1" applyFill="1" applyBorder="1" applyAlignment="1">
      <alignment horizontal="center"/>
      <protection/>
    </xf>
    <xf numFmtId="0" fontId="26" fillId="0" borderId="0" xfId="107" applyFont="1" applyFill="1">
      <alignment/>
      <protection/>
    </xf>
    <xf numFmtId="0" fontId="28" fillId="0" borderId="0" xfId="107" applyFont="1" applyFill="1" applyAlignment="1">
      <alignment vertical="center"/>
      <protection/>
    </xf>
    <xf numFmtId="1" fontId="29" fillId="0" borderId="0" xfId="107" applyNumberFormat="1" applyFont="1" applyFill="1">
      <alignment/>
      <protection/>
    </xf>
    <xf numFmtId="0" fontId="29" fillId="0" borderId="0" xfId="107" applyFont="1" applyFill="1">
      <alignment/>
      <protection/>
    </xf>
    <xf numFmtId="0" fontId="28" fillId="0" borderId="0" xfId="107" applyFont="1" applyFill="1" applyAlignment="1">
      <alignment vertical="center" wrapText="1"/>
      <protection/>
    </xf>
    <xf numFmtId="0" fontId="29" fillId="0" borderId="0" xfId="107" applyFont="1" applyFill="1" applyAlignment="1">
      <alignment vertical="center"/>
      <protection/>
    </xf>
    <xf numFmtId="0" fontId="29" fillId="0" borderId="0" xfId="107" applyFont="1" applyFill="1" applyAlignment="1">
      <alignment horizontal="center"/>
      <protection/>
    </xf>
    <xf numFmtId="0" fontId="29" fillId="0" borderId="0" xfId="107" applyFont="1" applyFill="1" applyAlignment="1">
      <alignment wrapText="1"/>
      <protection/>
    </xf>
    <xf numFmtId="0" fontId="26" fillId="0" borderId="0" xfId="107" applyFont="1" applyFill="1" applyAlignment="1">
      <alignment vertical="center"/>
      <protection/>
    </xf>
    <xf numFmtId="3" fontId="33" fillId="0" borderId="0" xfId="107" applyNumberFormat="1" applyFont="1" applyFill="1" applyAlignment="1">
      <alignment horizontal="center" vertical="center"/>
      <protection/>
    </xf>
    <xf numFmtId="3" fontId="29" fillId="0" borderId="0" xfId="107" applyNumberFormat="1" applyFont="1" applyFill="1">
      <alignment/>
      <protection/>
    </xf>
    <xf numFmtId="173" fontId="29" fillId="0" borderId="0" xfId="107" applyNumberFormat="1" applyFont="1" applyFill="1">
      <alignment/>
      <protection/>
    </xf>
    <xf numFmtId="0" fontId="5" fillId="0" borderId="18" xfId="99" applyFont="1" applyFill="1" applyBorder="1" applyAlignment="1">
      <alignment horizontal="center" vertical="top" wrapText="1"/>
      <protection/>
    </xf>
    <xf numFmtId="0" fontId="3" fillId="0" borderId="18" xfId="99" applyFont="1" applyFill="1" applyBorder="1" applyAlignment="1">
      <alignment horizontal="left" vertical="center" wrapText="1"/>
      <protection/>
    </xf>
    <xf numFmtId="0" fontId="3" fillId="0" borderId="19" xfId="99" applyFont="1" applyFill="1" applyBorder="1" applyAlignment="1">
      <alignment horizontal="left" vertical="center" wrapText="1"/>
      <protection/>
    </xf>
    <xf numFmtId="0" fontId="9" fillId="0" borderId="18" xfId="99" applyFont="1" applyFill="1" applyBorder="1" applyAlignment="1">
      <alignment horizontal="left" vertical="center" wrapText="1"/>
      <protection/>
    </xf>
    <xf numFmtId="0" fontId="9" fillId="0" borderId="19" xfId="99" applyFont="1" applyFill="1" applyBorder="1" applyAlignment="1">
      <alignment horizontal="left" vertical="center" wrapText="1"/>
      <protection/>
    </xf>
    <xf numFmtId="0" fontId="2" fillId="0" borderId="0" xfId="104" applyFont="1" applyAlignment="1">
      <alignment vertical="top"/>
      <protection/>
    </xf>
    <xf numFmtId="0" fontId="37" fillId="0" borderId="0" xfId="97" applyFont="1" applyAlignment="1">
      <alignment vertical="top"/>
      <protection/>
    </xf>
    <xf numFmtId="0" fontId="2" fillId="0" borderId="0" xfId="104" applyFont="1" applyFill="1" applyAlignment="1">
      <alignment vertical="top"/>
      <protection/>
    </xf>
    <xf numFmtId="0" fontId="34" fillId="0" borderId="0" xfId="104" applyFont="1" applyFill="1" applyAlignment="1">
      <alignment horizontal="center" vertical="top" wrapText="1"/>
      <protection/>
    </xf>
    <xf numFmtId="0" fontId="37" fillId="0" borderId="0" xfId="104" applyFont="1" applyFill="1" applyAlignment="1">
      <alignment horizontal="right" vertical="center"/>
      <protection/>
    </xf>
    <xf numFmtId="0" fontId="35" fillId="0" borderId="0" xfId="104" applyFont="1" applyFill="1" applyAlignment="1">
      <alignment horizontal="center" vertical="top" wrapText="1"/>
      <protection/>
    </xf>
    <xf numFmtId="0" fontId="35" fillId="0" borderId="18" xfId="104" applyFont="1" applyBorder="1" applyAlignment="1">
      <alignment horizontal="center" vertical="center" wrapText="1"/>
      <protection/>
    </xf>
    <xf numFmtId="0" fontId="4" fillId="0" borderId="18" xfId="104" applyFont="1" applyFill="1" applyBorder="1" applyAlignment="1">
      <alignment horizontal="center" vertical="center" wrapText="1"/>
      <protection/>
    </xf>
    <xf numFmtId="0" fontId="12" fillId="0" borderId="0" xfId="104" applyFont="1" applyAlignment="1">
      <alignment horizontal="center" vertical="center"/>
      <protection/>
    </xf>
    <xf numFmtId="0" fontId="12" fillId="0" borderId="18" xfId="104" applyFont="1" applyFill="1" applyBorder="1" applyAlignment="1">
      <alignment horizontal="center" vertical="center" wrapText="1"/>
      <protection/>
    </xf>
    <xf numFmtId="0" fontId="12" fillId="0" borderId="18" xfId="104" applyFont="1" applyBorder="1" applyAlignment="1">
      <alignment horizontal="center" vertical="center" wrapText="1"/>
      <protection/>
    </xf>
    <xf numFmtId="0" fontId="12" fillId="0" borderId="18" xfId="104" applyNumberFormat="1" applyFont="1" applyBorder="1" applyAlignment="1">
      <alignment horizontal="center" vertical="center" wrapText="1"/>
      <protection/>
    </xf>
    <xf numFmtId="0" fontId="22" fillId="0" borderId="0" xfId="104" applyFont="1" applyAlignment="1">
      <alignment horizontal="center" vertical="center"/>
      <protection/>
    </xf>
    <xf numFmtId="173" fontId="22" fillId="0" borderId="0" xfId="104" applyNumberFormat="1" applyFont="1" applyAlignment="1">
      <alignment horizontal="center" vertical="center"/>
      <protection/>
    </xf>
    <xf numFmtId="172" fontId="2" fillId="0" borderId="0" xfId="104" applyNumberFormat="1" applyFont="1" applyAlignment="1">
      <alignment vertical="center"/>
      <protection/>
    </xf>
    <xf numFmtId="173" fontId="22" fillId="51" borderId="0" xfId="104" applyNumberFormat="1" applyFont="1" applyFill="1" applyAlignment="1">
      <alignment horizontal="center" vertical="center"/>
      <protection/>
    </xf>
    <xf numFmtId="0" fontId="2" fillId="0" borderId="0" xfId="104" applyFont="1">
      <alignment/>
      <protection/>
    </xf>
    <xf numFmtId="0" fontId="31" fillId="0" borderId="0" xfId="107" applyFont="1" applyFill="1" applyAlignment="1">
      <alignment horizontal="center"/>
      <protection/>
    </xf>
    <xf numFmtId="0" fontId="27" fillId="0" borderId="18" xfId="107" applyFont="1" applyFill="1" applyBorder="1" applyAlignment="1">
      <alignment horizontal="center" vertical="center" wrapText="1"/>
      <protection/>
    </xf>
    <xf numFmtId="0" fontId="24" fillId="0" borderId="0" xfId="107" applyFont="1" applyFill="1" applyAlignment="1">
      <alignment vertical="center" wrapText="1"/>
      <protection/>
    </xf>
    <xf numFmtId="0" fontId="28" fillId="0" borderId="0" xfId="107" applyFont="1" applyFill="1" applyAlignment="1">
      <alignment horizontal="center" vertical="top" wrapText="1"/>
      <protection/>
    </xf>
    <xf numFmtId="0" fontId="23" fillId="0" borderId="18" xfId="107" applyFont="1" applyFill="1" applyBorder="1" applyAlignment="1">
      <alignment horizontal="center" vertical="center" wrapText="1"/>
      <protection/>
    </xf>
    <xf numFmtId="0" fontId="23" fillId="0" borderId="20" xfId="107" applyFont="1" applyFill="1" applyBorder="1" applyAlignment="1">
      <alignment horizontal="center" vertical="center" wrapText="1"/>
      <protection/>
    </xf>
    <xf numFmtId="14" fontId="27" fillId="0" borderId="20" xfId="87" applyNumberFormat="1" applyFont="1" applyBorder="1" applyAlignment="1">
      <alignment horizontal="center" vertical="center" wrapText="1"/>
      <protection/>
    </xf>
    <xf numFmtId="0" fontId="3" fillId="0" borderId="18" xfId="0" applyFont="1" applyBorder="1" applyAlignment="1">
      <alignment wrapText="1"/>
    </xf>
    <xf numFmtId="0" fontId="12" fillId="0" borderId="18" xfId="0" applyFont="1" applyFill="1" applyBorder="1" applyAlignment="1">
      <alignment/>
    </xf>
    <xf numFmtId="3" fontId="4" fillId="0" borderId="18" xfId="97" applyNumberFormat="1" applyFont="1" applyBorder="1" applyAlignment="1">
      <alignment horizontal="center"/>
      <protection/>
    </xf>
    <xf numFmtId="172" fontId="4" fillId="0" borderId="18" xfId="97" applyNumberFormat="1" applyFont="1" applyBorder="1" applyAlignment="1">
      <alignment horizontal="center"/>
      <protection/>
    </xf>
    <xf numFmtId="3" fontId="22" fillId="0" borderId="18" xfId="97" applyNumberFormat="1" applyFont="1" applyBorder="1" applyAlignment="1">
      <alignment horizontal="center"/>
      <protection/>
    </xf>
    <xf numFmtId="0" fontId="27" fillId="0" borderId="21" xfId="107" applyFont="1" applyFill="1" applyBorder="1" applyAlignment="1">
      <alignment horizontal="left" wrapText="1"/>
      <protection/>
    </xf>
    <xf numFmtId="3" fontId="27" fillId="49" borderId="18" xfId="107" applyNumberFormat="1" applyFont="1" applyFill="1" applyBorder="1" applyAlignment="1">
      <alignment horizontal="center"/>
      <protection/>
    </xf>
    <xf numFmtId="3" fontId="87" fillId="49" borderId="18" xfId="107" applyNumberFormat="1" applyFont="1" applyFill="1" applyBorder="1" applyAlignment="1">
      <alignment horizontal="center"/>
      <protection/>
    </xf>
    <xf numFmtId="3" fontId="87" fillId="49" borderId="22" xfId="107" applyNumberFormat="1" applyFont="1" applyFill="1" applyBorder="1" applyAlignment="1">
      <alignment horizontal="center"/>
      <protection/>
    </xf>
    <xf numFmtId="172" fontId="27" fillId="0" borderId="20" xfId="107" applyNumberFormat="1" applyFont="1" applyFill="1" applyBorder="1" applyAlignment="1">
      <alignment horizontal="center" wrapText="1"/>
      <protection/>
    </xf>
    <xf numFmtId="0" fontId="32" fillId="0" borderId="21" xfId="107" applyFont="1" applyFill="1" applyBorder="1" applyAlignment="1">
      <alignment horizontal="left" wrapText="1"/>
      <protection/>
    </xf>
    <xf numFmtId="3" fontId="39" fillId="0" borderId="18" xfId="87" applyNumberFormat="1" applyFont="1" applyBorder="1" applyAlignment="1">
      <alignment horizontal="center" wrapText="1"/>
      <protection/>
    </xf>
    <xf numFmtId="3" fontId="88" fillId="49" borderId="22" xfId="107" applyNumberFormat="1" applyFont="1" applyFill="1" applyBorder="1" applyAlignment="1">
      <alignment horizontal="center"/>
      <protection/>
    </xf>
    <xf numFmtId="0" fontId="32" fillId="0" borderId="23" xfId="107" applyFont="1" applyFill="1" applyBorder="1" applyAlignment="1">
      <alignment horizontal="left" wrapText="1"/>
      <protection/>
    </xf>
    <xf numFmtId="3" fontId="39" fillId="0" borderId="24" xfId="87" applyNumberFormat="1" applyFont="1" applyBorder="1" applyAlignment="1">
      <alignment horizontal="center" wrapText="1"/>
      <protection/>
    </xf>
    <xf numFmtId="3" fontId="88" fillId="49" borderId="25" xfId="107" applyNumberFormat="1" applyFont="1" applyFill="1" applyBorder="1" applyAlignment="1">
      <alignment horizontal="center"/>
      <protection/>
    </xf>
    <xf numFmtId="3" fontId="27" fillId="0" borderId="18" xfId="107" applyNumberFormat="1" applyFont="1" applyFill="1" applyBorder="1" applyAlignment="1">
      <alignment horizontal="center"/>
      <protection/>
    </xf>
    <xf numFmtId="172" fontId="27" fillId="0" borderId="20" xfId="107" applyNumberFormat="1" applyFont="1" applyFill="1" applyBorder="1" applyAlignment="1">
      <alignment horizontal="center"/>
      <protection/>
    </xf>
    <xf numFmtId="0" fontId="22" fillId="0" borderId="21" xfId="102" applyFont="1" applyBorder="1" applyAlignment="1">
      <alignment wrapText="1"/>
      <protection/>
    </xf>
    <xf numFmtId="3" fontId="32" fillId="0" borderId="18" xfId="107" applyNumberFormat="1" applyFont="1" applyFill="1" applyBorder="1" applyAlignment="1">
      <alignment horizontal="center" wrapText="1"/>
      <protection/>
    </xf>
    <xf numFmtId="3" fontId="32" fillId="0" borderId="18" xfId="107" applyNumberFormat="1" applyFont="1" applyFill="1" applyBorder="1" applyAlignment="1">
      <alignment horizontal="center"/>
      <protection/>
    </xf>
    <xf numFmtId="0" fontId="22" fillId="0" borderId="23" xfId="102" applyFont="1" applyBorder="1" applyAlignment="1">
      <alignment wrapText="1"/>
      <protection/>
    </xf>
    <xf numFmtId="3" fontId="32" fillId="0" borderId="24" xfId="107" applyNumberFormat="1" applyFont="1" applyFill="1" applyBorder="1" applyAlignment="1">
      <alignment horizontal="center" wrapText="1"/>
      <protection/>
    </xf>
    <xf numFmtId="3" fontId="32" fillId="0" borderId="24" xfId="107" applyNumberFormat="1" applyFont="1" applyFill="1" applyBorder="1" applyAlignment="1">
      <alignment horizontal="center"/>
      <protection/>
    </xf>
    <xf numFmtId="0" fontId="27" fillId="0" borderId="21" xfId="107" applyFont="1" applyFill="1" applyBorder="1" applyAlignment="1">
      <alignment horizontal="left" wrapText="1"/>
      <protection/>
    </xf>
    <xf numFmtId="0" fontId="3" fillId="0" borderId="18" xfId="99" applyFont="1" applyFill="1" applyBorder="1" applyAlignment="1">
      <alignment horizontal="left" wrapText="1"/>
      <protection/>
    </xf>
    <xf numFmtId="3" fontId="3" fillId="0" borderId="18" xfId="100" applyNumberFormat="1" applyFont="1" applyFill="1" applyBorder="1" applyAlignment="1">
      <alignment horizontal="center" wrapText="1"/>
      <protection/>
    </xf>
    <xf numFmtId="173" fontId="5" fillId="0" borderId="18" xfId="99" applyNumberFormat="1" applyFont="1" applyFill="1" applyBorder="1" applyAlignment="1">
      <alignment horizontal="center"/>
      <protection/>
    </xf>
    <xf numFmtId="3" fontId="5" fillId="0" borderId="18" xfId="99" applyNumberFormat="1" applyFont="1" applyFill="1" applyBorder="1" applyAlignment="1">
      <alignment horizontal="center"/>
      <protection/>
    </xf>
    <xf numFmtId="0" fontId="3" fillId="0" borderId="19" xfId="99" applyFont="1" applyFill="1" applyBorder="1" applyAlignment="1">
      <alignment horizontal="left" wrapText="1"/>
      <protection/>
    </xf>
    <xf numFmtId="3" fontId="3" fillId="0" borderId="19" xfId="100" applyNumberFormat="1" applyFont="1" applyFill="1" applyBorder="1" applyAlignment="1">
      <alignment horizontal="center" wrapText="1"/>
      <protection/>
    </xf>
    <xf numFmtId="173" fontId="5" fillId="0" borderId="19" xfId="99" applyNumberFormat="1" applyFont="1" applyFill="1" applyBorder="1" applyAlignment="1">
      <alignment horizontal="center"/>
      <protection/>
    </xf>
    <xf numFmtId="3" fontId="5" fillId="0" borderId="19" xfId="99" applyNumberFormat="1" applyFont="1" applyFill="1" applyBorder="1" applyAlignment="1">
      <alignment horizontal="center"/>
      <protection/>
    </xf>
    <xf numFmtId="3" fontId="3" fillId="0" borderId="18" xfId="99" applyNumberFormat="1" applyFont="1" applyFill="1" applyBorder="1" applyAlignment="1">
      <alignment horizontal="center" wrapText="1"/>
      <protection/>
    </xf>
    <xf numFmtId="0" fontId="5" fillId="0" borderId="18" xfId="99" applyFont="1" applyFill="1" applyBorder="1" applyAlignment="1">
      <alignment horizontal="center" wrapText="1"/>
      <protection/>
    </xf>
    <xf numFmtId="172" fontId="5" fillId="0" borderId="18" xfId="99" applyNumberFormat="1" applyFont="1" applyFill="1" applyBorder="1" applyAlignment="1">
      <alignment horizontal="center"/>
      <protection/>
    </xf>
    <xf numFmtId="0" fontId="89" fillId="0" borderId="18" xfId="88" applyFont="1" applyFill="1" applyBorder="1" applyAlignment="1">
      <alignment horizontal="left" wrapText="1"/>
      <protection/>
    </xf>
    <xf numFmtId="49" fontId="5" fillId="0" borderId="18" xfId="99" applyNumberFormat="1" applyFont="1" applyFill="1" applyBorder="1" applyAlignment="1">
      <alignment horizontal="center"/>
      <protection/>
    </xf>
    <xf numFmtId="1" fontId="3" fillId="0" borderId="18" xfId="99" applyNumberFormat="1" applyFont="1" applyFill="1" applyBorder="1" applyAlignment="1">
      <alignment horizontal="center" wrapText="1"/>
      <protection/>
    </xf>
    <xf numFmtId="3" fontId="17" fillId="0" borderId="0" xfId="101" applyNumberFormat="1" applyFont="1" applyFill="1" applyBorder="1" applyAlignment="1" applyProtection="1">
      <alignment horizontal="center" vertical="center"/>
      <protection locked="0"/>
    </xf>
    <xf numFmtId="172" fontId="17" fillId="0" borderId="0" xfId="101" applyNumberFormat="1" applyFont="1" applyFill="1" applyBorder="1" applyAlignment="1" applyProtection="1">
      <alignment horizontal="center" vertical="center"/>
      <protection locked="0"/>
    </xf>
    <xf numFmtId="173" fontId="17" fillId="0" borderId="0" xfId="101" applyNumberFormat="1" applyFont="1" applyFill="1" applyBorder="1" applyAlignment="1" applyProtection="1">
      <alignment horizontal="center" vertical="center"/>
      <protection locked="0"/>
    </xf>
    <xf numFmtId="1" fontId="17" fillId="0" borderId="0" xfId="101" applyNumberFormat="1" applyFont="1" applyFill="1" applyBorder="1" applyAlignment="1" applyProtection="1">
      <alignment horizontal="center" vertical="center"/>
      <protection locked="0"/>
    </xf>
    <xf numFmtId="1" fontId="18" fillId="0" borderId="0" xfId="101" applyNumberFormat="1" applyFont="1" applyFill="1" applyBorder="1" applyAlignment="1" applyProtection="1">
      <alignment horizontal="center" vertical="center" wrapText="1"/>
      <protection locked="0"/>
    </xf>
    <xf numFmtId="3" fontId="17" fillId="0" borderId="0" xfId="101" applyNumberFormat="1" applyFont="1" applyFill="1" applyBorder="1" applyAlignment="1" applyProtection="1">
      <alignment horizontal="center" vertical="center" wrapText="1"/>
      <protection locked="0"/>
    </xf>
    <xf numFmtId="173" fontId="17" fillId="0" borderId="0" xfId="101" applyNumberFormat="1" applyFont="1" applyFill="1" applyBorder="1" applyAlignment="1" applyProtection="1">
      <alignment horizontal="center" vertical="center" wrapText="1"/>
      <protection locked="0"/>
    </xf>
    <xf numFmtId="1" fontId="17" fillId="0" borderId="0" xfId="103" applyNumberFormat="1" applyFont="1" applyFill="1" applyBorder="1" applyAlignment="1">
      <alignment horizontal="center" vertical="center" wrapText="1"/>
      <protection/>
    </xf>
    <xf numFmtId="1" fontId="12" fillId="0" borderId="0" xfId="101" applyNumberFormat="1" applyFont="1" applyFill="1" applyBorder="1" applyProtection="1">
      <alignment/>
      <protection locked="0"/>
    </xf>
    <xf numFmtId="3" fontId="18" fillId="0" borderId="0" xfId="101" applyNumberFormat="1" applyFont="1" applyFill="1" applyBorder="1" applyAlignment="1" applyProtection="1">
      <alignment horizontal="center" vertical="center"/>
      <protection locked="0"/>
    </xf>
    <xf numFmtId="3" fontId="18" fillId="0" borderId="0" xfId="93" applyNumberFormat="1" applyFont="1" applyFill="1" applyBorder="1" applyAlignment="1">
      <alignment horizontal="center" vertical="center"/>
      <protection/>
    </xf>
    <xf numFmtId="1" fontId="18" fillId="0" borderId="0" xfId="101" applyNumberFormat="1" applyFont="1" applyFill="1" applyBorder="1" applyAlignment="1" applyProtection="1">
      <alignment horizontal="center" vertical="center"/>
      <protection locked="0"/>
    </xf>
    <xf numFmtId="3" fontId="18" fillId="0" borderId="0" xfId="101" applyNumberFormat="1" applyFont="1" applyFill="1" applyBorder="1" applyAlignment="1" applyProtection="1">
      <alignment horizontal="center" vertical="center" wrapText="1"/>
      <protection locked="0"/>
    </xf>
    <xf numFmtId="3" fontId="18" fillId="0" borderId="0" xfId="103" applyNumberFormat="1" applyFont="1" applyFill="1" applyBorder="1" applyAlignment="1">
      <alignment horizontal="center" vertical="center" wrapText="1"/>
      <protection/>
    </xf>
    <xf numFmtId="1" fontId="18" fillId="0" borderId="0" xfId="93" applyNumberFormat="1" applyFont="1" applyFill="1" applyBorder="1" applyAlignment="1">
      <alignment horizontal="center" vertical="center"/>
      <protection/>
    </xf>
    <xf numFmtId="172" fontId="15" fillId="0" borderId="0" xfId="101" applyNumberFormat="1" applyFont="1" applyFill="1" applyBorder="1" applyAlignment="1" applyProtection="1">
      <alignment horizontal="center" vertical="center"/>
      <protection locked="0"/>
    </xf>
    <xf numFmtId="1" fontId="12" fillId="0" borderId="0" xfId="101" applyNumberFormat="1" applyFont="1" applyFill="1" applyBorder="1" applyAlignment="1" applyProtection="1">
      <alignment horizontal="left"/>
      <protection locked="0"/>
    </xf>
    <xf numFmtId="0" fontId="2" fillId="0" borderId="0" xfId="106">
      <alignment/>
      <protection/>
    </xf>
    <xf numFmtId="0" fontId="11" fillId="0" borderId="18" xfId="106" applyFont="1" applyBorder="1" applyAlignment="1">
      <alignment horizontal="center" vertical="center"/>
      <protection/>
    </xf>
    <xf numFmtId="0" fontId="11" fillId="0" borderId="18" xfId="106" applyFont="1" applyBorder="1" applyAlignment="1">
      <alignment horizontal="center" vertical="center" wrapText="1"/>
      <protection/>
    </xf>
    <xf numFmtId="0" fontId="3" fillId="0" borderId="26" xfId="106" applyFont="1" applyBorder="1" applyAlignment="1">
      <alignment horizontal="left" wrapText="1"/>
      <protection/>
    </xf>
    <xf numFmtId="172" fontId="3" fillId="0" borderId="18" xfId="106" applyNumberFormat="1" applyFont="1" applyBorder="1" applyAlignment="1">
      <alignment horizontal="center"/>
      <protection/>
    </xf>
    <xf numFmtId="173" fontId="3" fillId="0" borderId="18" xfId="106" applyNumberFormat="1" applyFont="1" applyBorder="1" applyAlignment="1">
      <alignment wrapText="1"/>
      <protection/>
    </xf>
    <xf numFmtId="0" fontId="3" fillId="0" borderId="18" xfId="106" applyFont="1" applyBorder="1" applyAlignment="1">
      <alignment wrapText="1"/>
      <protection/>
    </xf>
    <xf numFmtId="0" fontId="3" fillId="0" borderId="18" xfId="106" applyFont="1" applyBorder="1" applyAlignment="1">
      <alignment horizontal="center" wrapText="1"/>
      <protection/>
    </xf>
    <xf numFmtId="0" fontId="3" fillId="0" borderId="18" xfId="106" applyFont="1" applyBorder="1" applyAlignment="1">
      <alignment horizontal="center"/>
      <protection/>
    </xf>
    <xf numFmtId="0" fontId="5" fillId="0" borderId="27" xfId="106" applyFont="1" applyBorder="1" applyAlignment="1">
      <alignment wrapText="1"/>
      <protection/>
    </xf>
    <xf numFmtId="172" fontId="5" fillId="0" borderId="18" xfId="106" applyNumberFormat="1" applyFont="1" applyBorder="1" applyAlignment="1">
      <alignment horizontal="center"/>
      <protection/>
    </xf>
    <xf numFmtId="0" fontId="5" fillId="0" borderId="18" xfId="106" applyFont="1" applyBorder="1" applyAlignment="1">
      <alignment wrapText="1"/>
      <protection/>
    </xf>
    <xf numFmtId="173" fontId="5" fillId="0" borderId="18" xfId="106" applyNumberFormat="1" applyFont="1" applyBorder="1" applyAlignment="1">
      <alignment wrapText="1"/>
      <protection/>
    </xf>
    <xf numFmtId="0" fontId="5" fillId="0" borderId="18" xfId="106" applyFont="1" applyBorder="1" applyAlignment="1">
      <alignment horizontal="center" wrapText="1"/>
      <protection/>
    </xf>
    <xf numFmtId="0" fontId="5" fillId="0" borderId="18" xfId="106" applyFont="1" applyBorder="1" applyAlignment="1">
      <alignment horizontal="center"/>
      <protection/>
    </xf>
    <xf numFmtId="0" fontId="3" fillId="0" borderId="28" xfId="106" applyFont="1" applyBorder="1" applyAlignment="1">
      <alignment wrapText="1"/>
      <protection/>
    </xf>
    <xf numFmtId="0" fontId="3" fillId="0" borderId="29" xfId="106" applyFont="1" applyBorder="1" applyAlignment="1">
      <alignment wrapText="1"/>
      <protection/>
    </xf>
    <xf numFmtId="0" fontId="5" fillId="0" borderId="28" xfId="106" applyFont="1" applyBorder="1" applyAlignment="1">
      <alignment wrapText="1"/>
      <protection/>
    </xf>
    <xf numFmtId="0" fontId="3" fillId="0" borderId="30" xfId="106" applyFont="1" applyBorder="1" applyAlignment="1">
      <alignment horizontal="left" wrapText="1"/>
      <protection/>
    </xf>
    <xf numFmtId="172" fontId="3" fillId="4" borderId="18" xfId="106" applyNumberFormat="1" applyFont="1" applyFill="1" applyBorder="1" applyAlignment="1">
      <alignment horizontal="center"/>
      <protection/>
    </xf>
    <xf numFmtId="1" fontId="11" fillId="0" borderId="0" xfId="101" applyNumberFormat="1" applyFont="1" applyFill="1" applyAlignment="1" applyProtection="1">
      <alignment horizontal="center"/>
      <protection locked="0"/>
    </xf>
    <xf numFmtId="1" fontId="7" fillId="0" borderId="0" xfId="101" applyNumberFormat="1" applyFont="1" applyFill="1" applyAlignment="1" applyProtection="1">
      <alignment/>
      <protection locked="0"/>
    </xf>
    <xf numFmtId="1" fontId="6" fillId="0" borderId="0" xfId="101" applyNumberFormat="1" applyFont="1" applyFill="1" applyAlignment="1" applyProtection="1">
      <alignment horizontal="right"/>
      <protection locked="0"/>
    </xf>
    <xf numFmtId="1" fontId="4" fillId="0" borderId="0" xfId="101" applyNumberFormat="1" applyFont="1" applyFill="1" applyProtection="1">
      <alignment/>
      <protection locked="0"/>
    </xf>
    <xf numFmtId="1" fontId="35" fillId="0" borderId="0" xfId="101" applyNumberFormat="1" applyFont="1" applyFill="1" applyBorder="1" applyAlignment="1" applyProtection="1">
      <alignment horizontal="center"/>
      <protection locked="0"/>
    </xf>
    <xf numFmtId="173" fontId="11" fillId="0" borderId="0" xfId="101" applyNumberFormat="1" applyFont="1" applyFill="1" applyBorder="1" applyAlignment="1" applyProtection="1">
      <alignment horizontal="center"/>
      <protection locked="0"/>
    </xf>
    <xf numFmtId="1" fontId="11" fillId="0" borderId="0" xfId="101" applyNumberFormat="1" applyFont="1" applyFill="1" applyBorder="1" applyAlignment="1" applyProtection="1">
      <alignment horizontal="center"/>
      <protection locked="0"/>
    </xf>
    <xf numFmtId="3" fontId="3" fillId="0" borderId="19" xfId="99" applyNumberFormat="1" applyFont="1" applyFill="1" applyBorder="1" applyAlignment="1">
      <alignment horizontal="center" wrapText="1"/>
      <protection/>
    </xf>
    <xf numFmtId="1" fontId="5" fillId="0" borderId="18" xfId="99" applyNumberFormat="1" applyFont="1" applyFill="1" applyBorder="1" applyAlignment="1">
      <alignment horizontal="center"/>
      <protection/>
    </xf>
    <xf numFmtId="172" fontId="9" fillId="0" borderId="19" xfId="99" applyNumberFormat="1" applyFont="1" applyFill="1" applyBorder="1" applyAlignment="1">
      <alignment horizontal="center" wrapText="1"/>
      <protection/>
    </xf>
    <xf numFmtId="173" fontId="12" fillId="0" borderId="19" xfId="99" applyNumberFormat="1" applyFont="1" applyFill="1" applyBorder="1" applyAlignment="1">
      <alignment horizontal="center"/>
      <protection/>
    </xf>
    <xf numFmtId="3" fontId="12" fillId="0" borderId="19" xfId="99" applyNumberFormat="1" applyFont="1" applyFill="1" applyBorder="1" applyAlignment="1">
      <alignment horizontal="center"/>
      <protection/>
    </xf>
    <xf numFmtId="3" fontId="89" fillId="0" borderId="18" xfId="99" applyNumberFormat="1" applyFont="1" applyFill="1" applyBorder="1" applyAlignment="1">
      <alignment horizontal="center" wrapText="1"/>
      <protection/>
    </xf>
    <xf numFmtId="173" fontId="5" fillId="0" borderId="31" xfId="99" applyNumberFormat="1" applyFont="1" applyFill="1" applyBorder="1" applyAlignment="1">
      <alignment horizontal="center"/>
      <protection/>
    </xf>
    <xf numFmtId="3" fontId="3" fillId="52" borderId="18" xfId="99" applyNumberFormat="1" applyFont="1" applyFill="1" applyBorder="1" applyAlignment="1">
      <alignment horizontal="center" wrapText="1"/>
      <protection/>
    </xf>
    <xf numFmtId="1" fontId="2" fillId="0" borderId="0" xfId="101" applyNumberFormat="1" applyFont="1" applyFill="1" applyBorder="1" applyAlignment="1" applyProtection="1">
      <alignment/>
      <protection/>
    </xf>
    <xf numFmtId="3" fontId="3" fillId="49" borderId="19" xfId="100" applyNumberFormat="1" applyFont="1" applyFill="1" applyBorder="1" applyAlignment="1">
      <alignment horizontal="center" wrapText="1"/>
      <protection/>
    </xf>
    <xf numFmtId="3" fontId="3" fillId="49" borderId="19" xfId="99" applyNumberFormat="1" applyFont="1" applyFill="1" applyBorder="1" applyAlignment="1">
      <alignment horizontal="center" wrapText="1"/>
      <protection/>
    </xf>
    <xf numFmtId="3" fontId="5" fillId="49" borderId="19" xfId="99" applyNumberFormat="1" applyFont="1" applyFill="1" applyBorder="1" applyAlignment="1">
      <alignment horizontal="center"/>
      <protection/>
    </xf>
    <xf numFmtId="1" fontId="14" fillId="0" borderId="18" xfId="101" applyNumberFormat="1" applyFont="1" applyFill="1" applyBorder="1" applyAlignment="1" applyProtection="1">
      <alignment horizontal="center" vertical="center" wrapText="1"/>
      <protection/>
    </xf>
    <xf numFmtId="1" fontId="15" fillId="0" borderId="18" xfId="101" applyNumberFormat="1" applyFont="1" applyFill="1" applyBorder="1" applyAlignment="1" applyProtection="1">
      <alignment horizontal="center" vertical="center" wrapText="1"/>
      <protection/>
    </xf>
    <xf numFmtId="1" fontId="2" fillId="0" borderId="18" xfId="101" applyNumberFormat="1" applyFont="1" applyFill="1" applyBorder="1" applyAlignment="1" applyProtection="1">
      <alignment horizontal="center" vertical="center" wrapText="1"/>
      <protection locked="0"/>
    </xf>
    <xf numFmtId="1" fontId="2" fillId="0" borderId="32" xfId="101" applyNumberFormat="1" applyFont="1" applyFill="1" applyBorder="1" applyAlignment="1" applyProtection="1">
      <alignment horizontal="center" vertical="center" wrapText="1"/>
      <protection locked="0"/>
    </xf>
    <xf numFmtId="1" fontId="2" fillId="0" borderId="22" xfId="101" applyNumberFormat="1" applyFont="1" applyFill="1" applyBorder="1" applyAlignment="1" applyProtection="1">
      <alignment horizontal="center" vertical="center" wrapText="1"/>
      <protection locked="0"/>
    </xf>
    <xf numFmtId="1" fontId="2" fillId="0" borderId="20" xfId="101" applyNumberFormat="1" applyFont="1" applyFill="1" applyBorder="1" applyAlignment="1" applyProtection="1">
      <alignment horizontal="center" vertical="center" wrapText="1"/>
      <protection locked="0"/>
    </xf>
    <xf numFmtId="1" fontId="11" fillId="0" borderId="18" xfId="101" applyNumberFormat="1" applyFont="1" applyFill="1" applyBorder="1" applyAlignment="1" applyProtection="1">
      <alignment horizontal="center" vertical="center" wrapText="1"/>
      <protection locked="0"/>
    </xf>
    <xf numFmtId="1" fontId="11" fillId="0" borderId="22" xfId="101" applyNumberFormat="1" applyFont="1" applyFill="1" applyBorder="1" applyAlignment="1" applyProtection="1">
      <alignment horizontal="center" vertical="center" wrapText="1"/>
      <protection locked="0"/>
    </xf>
    <xf numFmtId="0" fontId="12" fillId="4" borderId="18" xfId="101" applyFont="1" applyFill="1" applyBorder="1" applyAlignment="1" applyProtection="1">
      <alignment horizontal="left"/>
      <protection locked="0"/>
    </xf>
    <xf numFmtId="1" fontId="7" fillId="0" borderId="0" xfId="101" applyNumberFormat="1" applyFont="1" applyFill="1" applyBorder="1" applyAlignment="1" applyProtection="1">
      <alignment/>
      <protection locked="0"/>
    </xf>
    <xf numFmtId="1" fontId="2" fillId="0" borderId="0" xfId="101" applyNumberFormat="1" applyFont="1" applyFill="1" applyAlignment="1" applyProtection="1">
      <alignment/>
      <protection locked="0"/>
    </xf>
    <xf numFmtId="1" fontId="34" fillId="0" borderId="33" xfId="101" applyNumberFormat="1" applyFont="1" applyFill="1" applyBorder="1" applyAlignment="1" applyProtection="1">
      <alignment/>
      <protection locked="0"/>
    </xf>
    <xf numFmtId="0" fontId="12" fillId="4" borderId="0" xfId="101" applyFont="1" applyFill="1" applyBorder="1" applyAlignment="1" applyProtection="1">
      <alignment horizontal="left"/>
      <protection locked="0"/>
    </xf>
    <xf numFmtId="3" fontId="12" fillId="0" borderId="0" xfId="101" applyNumberFormat="1" applyFont="1" applyFill="1" applyBorder="1" applyAlignment="1" applyProtection="1">
      <alignment horizontal="center"/>
      <protection locked="0"/>
    </xf>
    <xf numFmtId="3" fontId="12" fillId="0" borderId="0" xfId="0" applyNumberFormat="1" applyFont="1" applyFill="1" applyBorder="1" applyAlignment="1">
      <alignment horizontal="center"/>
    </xf>
    <xf numFmtId="172" fontId="3" fillId="0" borderId="0" xfId="101" applyNumberFormat="1" applyFont="1" applyFill="1" applyBorder="1" applyAlignment="1" applyProtection="1">
      <alignment horizontal="center"/>
      <protection locked="0"/>
    </xf>
    <xf numFmtId="3" fontId="3" fillId="0" borderId="0" xfId="101" applyNumberFormat="1" applyFont="1" applyFill="1" applyBorder="1" applyAlignment="1" applyProtection="1">
      <alignment horizontal="center"/>
      <protection locked="0"/>
    </xf>
    <xf numFmtId="173" fontId="3" fillId="0" borderId="0" xfId="101" applyNumberFormat="1" applyFont="1" applyFill="1" applyBorder="1" applyAlignment="1" applyProtection="1">
      <alignment horizontal="center"/>
      <protection locked="0"/>
    </xf>
    <xf numFmtId="1" fontId="3" fillId="0" borderId="0" xfId="101" applyNumberFormat="1" applyFont="1" applyFill="1" applyBorder="1" applyAlignment="1" applyProtection="1">
      <alignment horizontal="center"/>
      <protection locked="0"/>
    </xf>
    <xf numFmtId="1" fontId="12" fillId="0" borderId="0" xfId="101" applyNumberFormat="1" applyFont="1" applyFill="1" applyBorder="1" applyAlignment="1" applyProtection="1">
      <alignment horizontal="center"/>
      <protection locked="0"/>
    </xf>
    <xf numFmtId="173" fontId="12" fillId="0" borderId="0" xfId="101" applyNumberFormat="1" applyFont="1" applyFill="1" applyBorder="1" applyAlignment="1" applyProtection="1">
      <alignment horizontal="center"/>
      <protection locked="0"/>
    </xf>
    <xf numFmtId="172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" fontId="3" fillId="0" borderId="0" xfId="101" applyNumberFormat="1" applyFont="1" applyFill="1" applyBorder="1" applyAlignment="1" applyProtection="1">
      <alignment horizontal="center" wrapText="1"/>
      <protection/>
    </xf>
    <xf numFmtId="0" fontId="12" fillId="0" borderId="0" xfId="0" applyNumberFormat="1" applyFont="1" applyFill="1" applyBorder="1" applyAlignment="1">
      <alignment horizontal="center" wrapText="1"/>
    </xf>
    <xf numFmtId="173" fontId="12" fillId="0" borderId="0" xfId="101" applyNumberFormat="1" applyFont="1" applyFill="1" applyBorder="1" applyAlignment="1" applyProtection="1">
      <alignment horizontal="center" wrapText="1"/>
      <protection locked="0"/>
    </xf>
    <xf numFmtId="173" fontId="3" fillId="0" borderId="0" xfId="101" applyNumberFormat="1" applyFont="1" applyFill="1" applyBorder="1" applyAlignment="1" applyProtection="1">
      <alignment horizontal="center" wrapText="1"/>
      <protection locked="0"/>
    </xf>
    <xf numFmtId="1" fontId="12" fillId="0" borderId="0" xfId="101" applyNumberFormat="1" applyFont="1" applyFill="1" applyBorder="1" applyAlignment="1" applyProtection="1">
      <alignment horizontal="center" wrapText="1"/>
      <protection locked="0"/>
    </xf>
    <xf numFmtId="3" fontId="12" fillId="0" borderId="0" xfId="101" applyNumberFormat="1" applyFont="1" applyFill="1" applyBorder="1" applyAlignment="1" applyProtection="1">
      <alignment horizontal="center" wrapText="1"/>
      <protection locked="0"/>
    </xf>
    <xf numFmtId="3" fontId="3" fillId="0" borderId="0" xfId="101" applyNumberFormat="1" applyFont="1" applyFill="1" applyBorder="1" applyAlignment="1" applyProtection="1">
      <alignment horizontal="center" wrapText="1"/>
      <protection locked="0"/>
    </xf>
    <xf numFmtId="3" fontId="12" fillId="0" borderId="0" xfId="103" applyNumberFormat="1" applyFont="1" applyFill="1" applyBorder="1" applyAlignment="1">
      <alignment horizontal="center" wrapText="1"/>
      <protection/>
    </xf>
    <xf numFmtId="1" fontId="12" fillId="0" borderId="0" xfId="0" applyNumberFormat="1" applyFont="1" applyFill="1" applyBorder="1" applyAlignment="1">
      <alignment horizontal="center" wrapText="1"/>
    </xf>
    <xf numFmtId="0" fontId="90" fillId="0" borderId="18" xfId="0" applyFont="1" applyBorder="1" applyAlignment="1">
      <alignment/>
    </xf>
    <xf numFmtId="0" fontId="89" fillId="0" borderId="18" xfId="0" applyFont="1" applyBorder="1" applyAlignment="1">
      <alignment/>
    </xf>
    <xf numFmtId="173" fontId="89" fillId="0" borderId="18" xfId="0" applyNumberFormat="1" applyFont="1" applyBorder="1" applyAlignment="1">
      <alignment/>
    </xf>
    <xf numFmtId="0" fontId="13" fillId="4" borderId="0" xfId="101" applyFont="1" applyFill="1" applyBorder="1" applyAlignment="1" applyProtection="1">
      <alignment horizontal="left"/>
      <protection locked="0"/>
    </xf>
    <xf numFmtId="1" fontId="7" fillId="0" borderId="0" xfId="101" applyNumberFormat="1" applyFont="1" applyFill="1" applyProtection="1">
      <alignment/>
      <protection locked="0"/>
    </xf>
    <xf numFmtId="1" fontId="34" fillId="0" borderId="0" xfId="101" applyNumberFormat="1" applyFont="1" applyFill="1" applyAlignment="1" applyProtection="1">
      <alignment/>
      <protection locked="0"/>
    </xf>
    <xf numFmtId="1" fontId="40" fillId="0" borderId="0" xfId="101" applyNumberFormat="1" applyFont="1" applyFill="1" applyAlignment="1" applyProtection="1">
      <alignment/>
      <protection locked="0"/>
    </xf>
    <xf numFmtId="1" fontId="35" fillId="0" borderId="0" xfId="101" applyNumberFormat="1" applyFont="1" applyFill="1" applyAlignment="1" applyProtection="1">
      <alignment/>
      <protection locked="0"/>
    </xf>
    <xf numFmtId="1" fontId="35" fillId="0" borderId="0" xfId="101" applyNumberFormat="1" applyFont="1" applyFill="1" applyAlignment="1" applyProtection="1">
      <alignment horizontal="center"/>
      <protection locked="0"/>
    </xf>
    <xf numFmtId="0" fontId="35" fillId="0" borderId="0" xfId="106" applyFont="1" applyAlignment="1">
      <alignment horizontal="center"/>
      <protection/>
    </xf>
    <xf numFmtId="0" fontId="9" fillId="0" borderId="0" xfId="106" applyFont="1" applyAlignment="1">
      <alignment horizontal="center"/>
      <protection/>
    </xf>
    <xf numFmtId="0" fontId="42" fillId="0" borderId="0" xfId="105" applyFont="1" applyFill="1" applyBorder="1" applyAlignment="1">
      <alignment horizontal="left"/>
      <protection/>
    </xf>
    <xf numFmtId="0" fontId="91" fillId="0" borderId="18" xfId="0" applyFont="1" applyBorder="1" applyAlignment="1">
      <alignment horizontal="center" vertical="center" wrapText="1"/>
    </xf>
    <xf numFmtId="0" fontId="9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0" fillId="0" borderId="0" xfId="0" applyFont="1" applyBorder="1" applyAlignment="1">
      <alignment/>
    </xf>
    <xf numFmtId="0" fontId="22" fillId="0" borderId="18" xfId="104" applyFont="1" applyBorder="1" applyAlignment="1">
      <alignment horizontal="center"/>
      <protection/>
    </xf>
    <xf numFmtId="1" fontId="35" fillId="0" borderId="33" xfId="101" applyNumberFormat="1" applyFont="1" applyFill="1" applyBorder="1" applyAlignment="1" applyProtection="1">
      <alignment/>
      <protection locked="0"/>
    </xf>
    <xf numFmtId="1" fontId="12" fillId="0" borderId="34" xfId="101" applyNumberFormat="1" applyFont="1" applyFill="1" applyBorder="1" applyAlignment="1" applyProtection="1">
      <alignment horizontal="center" vertical="center" wrapText="1"/>
      <protection locked="0"/>
    </xf>
    <xf numFmtId="1" fontId="12" fillId="0" borderId="35" xfId="101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101" applyNumberFormat="1" applyFont="1" applyFill="1" applyBorder="1" applyAlignment="1" applyProtection="1">
      <alignment horizontal="center" vertical="center" wrapText="1"/>
      <protection locked="0"/>
    </xf>
    <xf numFmtId="1" fontId="12" fillId="0" borderId="36" xfId="101" applyNumberFormat="1" applyFont="1" applyFill="1" applyBorder="1" applyAlignment="1" applyProtection="1">
      <alignment horizontal="center" vertical="center" wrapText="1"/>
      <protection locked="0"/>
    </xf>
    <xf numFmtId="1" fontId="12" fillId="0" borderId="33" xfId="101" applyNumberFormat="1" applyFont="1" applyFill="1" applyBorder="1" applyAlignment="1" applyProtection="1">
      <alignment horizontal="center" vertical="center" wrapText="1"/>
      <protection locked="0"/>
    </xf>
    <xf numFmtId="1" fontId="12" fillId="0" borderId="31" xfId="101" applyNumberFormat="1" applyFont="1" applyFill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>
      <alignment horizontal="left" wrapText="1"/>
    </xf>
    <xf numFmtId="3" fontId="3" fillId="0" borderId="18" xfId="101" applyNumberFormat="1" applyFont="1" applyFill="1" applyBorder="1" applyAlignment="1" applyProtection="1">
      <alignment horizontal="center"/>
      <protection locked="0"/>
    </xf>
    <xf numFmtId="172" fontId="3" fillId="0" borderId="18" xfId="101" applyNumberFormat="1" applyFont="1" applyFill="1" applyBorder="1" applyAlignment="1" applyProtection="1">
      <alignment horizontal="center"/>
      <protection locked="0"/>
    </xf>
    <xf numFmtId="173" fontId="3" fillId="0" borderId="18" xfId="101" applyNumberFormat="1" applyFont="1" applyFill="1" applyBorder="1" applyAlignment="1" applyProtection="1">
      <alignment horizontal="center"/>
      <protection locked="0"/>
    </xf>
    <xf numFmtId="1" fontId="3" fillId="0" borderId="18" xfId="101" applyNumberFormat="1" applyFont="1" applyFill="1" applyBorder="1" applyAlignment="1" applyProtection="1">
      <alignment horizontal="center"/>
      <protection locked="0"/>
    </xf>
    <xf numFmtId="1" fontId="3" fillId="0" borderId="18" xfId="101" applyNumberFormat="1" applyFont="1" applyFill="1" applyBorder="1" applyAlignment="1" applyProtection="1">
      <alignment horizontal="center" wrapText="1"/>
      <protection/>
    </xf>
    <xf numFmtId="3" fontId="3" fillId="0" borderId="18" xfId="101" applyNumberFormat="1" applyFont="1" applyFill="1" applyBorder="1" applyAlignment="1" applyProtection="1">
      <alignment horizontal="center" wrapText="1"/>
      <protection/>
    </xf>
    <xf numFmtId="173" fontId="3" fillId="0" borderId="18" xfId="101" applyNumberFormat="1" applyFont="1" applyFill="1" applyBorder="1" applyAlignment="1" applyProtection="1">
      <alignment horizontal="center" wrapText="1"/>
      <protection/>
    </xf>
    <xf numFmtId="173" fontId="3" fillId="49" borderId="18" xfId="101" applyNumberFormat="1" applyFont="1" applyFill="1" applyBorder="1" applyAlignment="1" applyProtection="1">
      <alignment horizontal="center"/>
      <protection locked="0"/>
    </xf>
    <xf numFmtId="173" fontId="3" fillId="0" borderId="18" xfId="101" applyNumberFormat="1" applyFont="1" applyFill="1" applyBorder="1" applyAlignment="1" applyProtection="1">
      <alignment horizontal="center" wrapText="1"/>
      <protection locked="0"/>
    </xf>
    <xf numFmtId="1" fontId="12" fillId="0" borderId="38" xfId="101" applyNumberFormat="1" applyFont="1" applyFill="1" applyBorder="1" applyAlignment="1" applyProtection="1">
      <alignment horizontal="center" wrapText="1"/>
      <protection locked="0"/>
    </xf>
    <xf numFmtId="1" fontId="12" fillId="0" borderId="18" xfId="101" applyNumberFormat="1" applyFont="1" applyFill="1" applyBorder="1" applyAlignment="1" applyProtection="1">
      <alignment horizontal="center" wrapText="1"/>
      <protection locked="0"/>
    </xf>
    <xf numFmtId="1" fontId="12" fillId="0" borderId="22" xfId="101" applyNumberFormat="1" applyFont="1" applyFill="1" applyBorder="1" applyAlignment="1" applyProtection="1">
      <alignment horizontal="center" wrapText="1"/>
      <protection locked="0"/>
    </xf>
    <xf numFmtId="3" fontId="3" fillId="0" borderId="18" xfId="101" applyNumberFormat="1" applyFont="1" applyFill="1" applyBorder="1" applyAlignment="1" applyProtection="1">
      <alignment horizontal="center" wrapText="1"/>
      <protection locked="0"/>
    </xf>
    <xf numFmtId="1" fontId="3" fillId="0" borderId="18" xfId="103" applyNumberFormat="1" applyFont="1" applyFill="1" applyBorder="1" applyAlignment="1">
      <alignment horizontal="center" wrapText="1"/>
      <protection/>
    </xf>
    <xf numFmtId="3" fontId="12" fillId="0" borderId="18" xfId="101" applyNumberFormat="1" applyFont="1" applyFill="1" applyBorder="1" applyAlignment="1" applyProtection="1">
      <alignment horizontal="center"/>
      <protection locked="0"/>
    </xf>
    <xf numFmtId="3" fontId="12" fillId="0" borderId="18" xfId="0" applyNumberFormat="1" applyFont="1" applyFill="1" applyBorder="1" applyAlignment="1">
      <alignment horizontal="center"/>
    </xf>
    <xf numFmtId="1" fontId="12" fillId="0" borderId="18" xfId="101" applyNumberFormat="1" applyFont="1" applyFill="1" applyBorder="1" applyAlignment="1" applyProtection="1">
      <alignment horizontal="center"/>
      <protection locked="0"/>
    </xf>
    <xf numFmtId="173" fontId="12" fillId="0" borderId="18" xfId="101" applyNumberFormat="1" applyFont="1" applyFill="1" applyBorder="1" applyAlignment="1" applyProtection="1">
      <alignment horizontal="center"/>
      <protection locked="0"/>
    </xf>
    <xf numFmtId="172" fontId="12" fillId="0" borderId="18" xfId="0" applyNumberFormat="1" applyFont="1" applyFill="1" applyBorder="1" applyAlignment="1">
      <alignment horizontal="center"/>
    </xf>
    <xf numFmtId="1" fontId="12" fillId="0" borderId="18" xfId="0" applyNumberFormat="1" applyFont="1" applyFill="1" applyBorder="1" applyAlignment="1">
      <alignment horizontal="center"/>
    </xf>
    <xf numFmtId="0" fontId="12" fillId="0" borderId="18" xfId="0" applyNumberFormat="1" applyFont="1" applyFill="1" applyBorder="1" applyAlignment="1">
      <alignment horizontal="center" wrapText="1"/>
    </xf>
    <xf numFmtId="173" fontId="12" fillId="0" borderId="18" xfId="101" applyNumberFormat="1" applyFont="1" applyFill="1" applyBorder="1" applyAlignment="1" applyProtection="1">
      <alignment horizontal="center" wrapText="1"/>
      <protection locked="0"/>
    </xf>
    <xf numFmtId="3" fontId="12" fillId="0" borderId="18" xfId="101" applyNumberFormat="1" applyFont="1" applyFill="1" applyBorder="1" applyAlignment="1" applyProtection="1">
      <alignment horizontal="center" wrapText="1"/>
      <protection locked="0"/>
    </xf>
    <xf numFmtId="3" fontId="12" fillId="0" borderId="18" xfId="103" applyNumberFormat="1" applyFont="1" applyFill="1" applyBorder="1" applyAlignment="1">
      <alignment horizontal="center" wrapText="1"/>
      <protection/>
    </xf>
    <xf numFmtId="1" fontId="13" fillId="0" borderId="18" xfId="0" applyNumberFormat="1" applyFont="1" applyFill="1" applyBorder="1" applyAlignment="1">
      <alignment horizontal="center" wrapText="1"/>
    </xf>
    <xf numFmtId="3" fontId="89" fillId="0" borderId="18" xfId="101" applyNumberFormat="1" applyFont="1" applyFill="1" applyBorder="1" applyAlignment="1" applyProtection="1">
      <alignment horizontal="center"/>
      <protection locked="0"/>
    </xf>
    <xf numFmtId="1" fontId="12" fillId="0" borderId="18" xfId="103" applyNumberFormat="1" applyFont="1" applyFill="1" applyBorder="1" applyAlignment="1">
      <alignment horizontal="center" wrapText="1"/>
      <protection/>
    </xf>
    <xf numFmtId="172" fontId="12" fillId="49" borderId="18" xfId="0" applyNumberFormat="1" applyFont="1" applyFill="1" applyBorder="1" applyAlignment="1">
      <alignment horizontal="center"/>
    </xf>
    <xf numFmtId="1" fontId="12" fillId="0" borderId="18" xfId="0" applyNumberFormat="1" applyFont="1" applyFill="1" applyBorder="1" applyAlignment="1">
      <alignment horizontal="center" wrapText="1"/>
    </xf>
    <xf numFmtId="1" fontId="6" fillId="0" borderId="18" xfId="101" applyNumberFormat="1" applyFont="1" applyFill="1" applyBorder="1" applyAlignment="1" applyProtection="1">
      <alignment horizontal="center" vertical="center"/>
      <protection/>
    </xf>
    <xf numFmtId="1" fontId="6" fillId="0" borderId="18" xfId="101" applyNumberFormat="1" applyFont="1" applyFill="1" applyBorder="1" applyAlignment="1" applyProtection="1">
      <alignment horizontal="center" vertical="center" wrapText="1"/>
      <protection/>
    </xf>
    <xf numFmtId="0" fontId="3" fillId="0" borderId="18" xfId="101" applyNumberFormat="1" applyFont="1" applyFill="1" applyBorder="1" applyAlignment="1" applyProtection="1">
      <alignment horizontal="center"/>
      <protection locked="0"/>
    </xf>
    <xf numFmtId="0" fontId="3" fillId="0" borderId="18" xfId="95" applyFont="1" applyBorder="1" applyAlignment="1">
      <alignment horizontal="right" wrapText="1"/>
      <protection/>
    </xf>
    <xf numFmtId="0" fontId="12" fillId="0" borderId="18" xfId="95" applyFont="1" applyBorder="1" applyAlignment="1">
      <alignment horizontal="right" wrapText="1"/>
      <protection/>
    </xf>
    <xf numFmtId="0" fontId="12" fillId="0" borderId="18" xfId="95" applyFont="1" applyBorder="1" applyAlignment="1">
      <alignment horizontal="right"/>
      <protection/>
    </xf>
    <xf numFmtId="172" fontId="12" fillId="0" borderId="18" xfId="101" applyNumberFormat="1" applyFont="1" applyFill="1" applyBorder="1" applyAlignment="1" applyProtection="1">
      <alignment horizontal="center"/>
      <protection locked="0"/>
    </xf>
    <xf numFmtId="0" fontId="35" fillId="0" borderId="0" xfId="106" applyFont="1" applyAlignment="1">
      <alignment horizontal="center"/>
      <protection/>
    </xf>
    <xf numFmtId="0" fontId="9" fillId="0" borderId="0" xfId="106" applyFont="1" applyAlignment="1">
      <alignment horizontal="center"/>
      <protection/>
    </xf>
    <xf numFmtId="0" fontId="42" fillId="0" borderId="33" xfId="105" applyFont="1" applyFill="1" applyBorder="1" applyAlignment="1">
      <alignment horizontal="left"/>
      <protection/>
    </xf>
    <xf numFmtId="0" fontId="13" fillId="0" borderId="37" xfId="106" applyFont="1" applyBorder="1" applyAlignment="1">
      <alignment horizontal="center" vertical="center" wrapText="1"/>
      <protection/>
    </xf>
    <xf numFmtId="0" fontId="13" fillId="0" borderId="31" xfId="106" applyFont="1" applyBorder="1" applyAlignment="1">
      <alignment horizontal="center" vertical="center" wrapText="1"/>
      <protection/>
    </xf>
    <xf numFmtId="0" fontId="41" fillId="0" borderId="18" xfId="106" applyFont="1" applyBorder="1" applyAlignment="1">
      <alignment horizontal="center" vertical="center"/>
      <protection/>
    </xf>
    <xf numFmtId="0" fontId="34" fillId="0" borderId="0" xfId="104" applyFont="1" applyFill="1" applyAlignment="1">
      <alignment horizontal="center" vertical="top" wrapText="1"/>
      <protection/>
    </xf>
    <xf numFmtId="0" fontId="34" fillId="0" borderId="18" xfId="104" applyFont="1" applyFill="1" applyBorder="1" applyAlignment="1">
      <alignment horizontal="center" vertical="top" wrapText="1"/>
      <protection/>
    </xf>
    <xf numFmtId="0" fontId="35" fillId="0" borderId="18" xfId="104" applyFont="1" applyBorder="1" applyAlignment="1">
      <alignment horizontal="center" vertical="center" wrapText="1"/>
      <protection/>
    </xf>
    <xf numFmtId="0" fontId="23" fillId="0" borderId="0" xfId="107" applyFont="1" applyFill="1" applyAlignment="1">
      <alignment horizontal="center" wrapText="1"/>
      <protection/>
    </xf>
    <xf numFmtId="0" fontId="25" fillId="0" borderId="0" xfId="107" applyFont="1" applyFill="1" applyAlignment="1">
      <alignment horizontal="center"/>
      <protection/>
    </xf>
    <xf numFmtId="0" fontId="26" fillId="0" borderId="39" xfId="107" applyFont="1" applyFill="1" applyBorder="1" applyAlignment="1">
      <alignment horizontal="center"/>
      <protection/>
    </xf>
    <xf numFmtId="0" fontId="26" fillId="0" borderId="40" xfId="107" applyFont="1" applyFill="1" applyBorder="1" applyAlignment="1">
      <alignment horizontal="center"/>
      <protection/>
    </xf>
    <xf numFmtId="0" fontId="27" fillId="0" borderId="41" xfId="107" applyFont="1" applyFill="1" applyBorder="1" applyAlignment="1">
      <alignment horizontal="center" vertical="center" wrapText="1"/>
      <protection/>
    </xf>
    <xf numFmtId="0" fontId="27" fillId="0" borderId="18" xfId="107" applyFont="1" applyFill="1" applyBorder="1" applyAlignment="1">
      <alignment horizontal="center" vertical="center" wrapText="1"/>
      <protection/>
    </xf>
    <xf numFmtId="14" fontId="27" fillId="0" borderId="41" xfId="87" applyNumberFormat="1" applyFont="1" applyBorder="1" applyAlignment="1">
      <alignment horizontal="center" vertical="center" wrapText="1"/>
      <protection/>
    </xf>
    <xf numFmtId="14" fontId="27" fillId="0" borderId="42" xfId="87" applyNumberFormat="1" applyFont="1" applyBorder="1" applyAlignment="1">
      <alignment horizontal="center" vertical="center" wrapText="1"/>
      <protection/>
    </xf>
    <xf numFmtId="0" fontId="30" fillId="0" borderId="0" xfId="107" applyFont="1" applyFill="1" applyAlignment="1">
      <alignment horizontal="center" wrapText="1"/>
      <protection/>
    </xf>
    <xf numFmtId="0" fontId="25" fillId="0" borderId="0" xfId="107" applyFont="1" applyFill="1" applyAlignment="1">
      <alignment horizontal="center" wrapText="1"/>
      <protection/>
    </xf>
    <xf numFmtId="0" fontId="26" fillId="0" borderId="43" xfId="107" applyFont="1" applyFill="1" applyBorder="1" applyAlignment="1">
      <alignment horizontal="center"/>
      <protection/>
    </xf>
    <xf numFmtId="0" fontId="26" fillId="0" borderId="21" xfId="107" applyFont="1" applyFill="1" applyBorder="1" applyAlignment="1">
      <alignment horizontal="center"/>
      <protection/>
    </xf>
    <xf numFmtId="0" fontId="23" fillId="0" borderId="41" xfId="107" applyFont="1" applyFill="1" applyBorder="1" applyAlignment="1">
      <alignment horizontal="center" vertical="center" wrapText="1"/>
      <protection/>
    </xf>
    <xf numFmtId="0" fontId="23" fillId="0" borderId="18" xfId="107" applyFont="1" applyFill="1" applyBorder="1" applyAlignment="1">
      <alignment horizontal="center" vertical="center" wrapText="1"/>
      <protection/>
    </xf>
    <xf numFmtId="0" fontId="23" fillId="0" borderId="42" xfId="107" applyFont="1" applyFill="1" applyBorder="1" applyAlignment="1">
      <alignment horizontal="center" vertical="center" wrapText="1"/>
      <protection/>
    </xf>
    <xf numFmtId="0" fontId="35" fillId="0" borderId="0" xfId="100" applyFont="1" applyAlignment="1">
      <alignment horizontal="center"/>
      <protection/>
    </xf>
    <xf numFmtId="0" fontId="35" fillId="0" borderId="33" xfId="99" applyFont="1" applyFill="1" applyBorder="1" applyAlignment="1">
      <alignment horizontal="center" wrapText="1"/>
      <protection/>
    </xf>
    <xf numFmtId="0" fontId="3" fillId="0" borderId="18" xfId="99" applyFont="1" applyFill="1" applyBorder="1" applyAlignment="1">
      <alignment horizontal="center" vertical="center" wrapText="1"/>
      <protection/>
    </xf>
    <xf numFmtId="0" fontId="5" fillId="0" borderId="18" xfId="99" applyFont="1" applyFill="1" applyBorder="1" applyAlignment="1">
      <alignment horizontal="center" vertical="center"/>
      <protection/>
    </xf>
    <xf numFmtId="49" fontId="5" fillId="0" borderId="31" xfId="99" applyNumberFormat="1" applyFont="1" applyFill="1" applyBorder="1" applyAlignment="1">
      <alignment horizontal="center"/>
      <protection/>
    </xf>
    <xf numFmtId="49" fontId="5" fillId="0" borderId="44" xfId="99" applyNumberFormat="1" applyFont="1" applyFill="1" applyBorder="1" applyAlignment="1">
      <alignment horizontal="center"/>
      <protection/>
    </xf>
    <xf numFmtId="0" fontId="9" fillId="0" borderId="45" xfId="98" applyFont="1" applyFill="1" applyBorder="1" applyAlignment="1">
      <alignment horizontal="left" vertical="center" wrapText="1"/>
      <protection/>
    </xf>
    <xf numFmtId="173" fontId="5" fillId="0" borderId="22" xfId="99" applyNumberFormat="1" applyFont="1" applyFill="1" applyBorder="1" applyAlignment="1">
      <alignment horizontal="center"/>
      <protection/>
    </xf>
    <xf numFmtId="173" fontId="92" fillId="0" borderId="38" xfId="99" applyNumberFormat="1" applyFont="1" applyFill="1" applyBorder="1" applyAlignment="1">
      <alignment horizontal="center"/>
      <protection/>
    </xf>
    <xf numFmtId="0" fontId="36" fillId="0" borderId="45" xfId="99" applyFont="1" applyFill="1" applyBorder="1" applyAlignment="1">
      <alignment horizontal="center" vertical="center" wrapText="1"/>
      <protection/>
    </xf>
    <xf numFmtId="0" fontId="36" fillId="0" borderId="33" xfId="99" applyFont="1" applyFill="1" applyBorder="1" applyAlignment="1">
      <alignment horizontal="center" vertical="center" wrapText="1"/>
      <protection/>
    </xf>
    <xf numFmtId="0" fontId="5" fillId="0" borderId="22" xfId="99" applyFont="1" applyFill="1" applyBorder="1" applyAlignment="1">
      <alignment horizontal="center" vertical="center"/>
      <protection/>
    </xf>
    <xf numFmtId="0" fontId="5" fillId="0" borderId="38" xfId="99" applyFont="1" applyFill="1" applyBorder="1" applyAlignment="1">
      <alignment horizontal="center" vertical="center"/>
      <protection/>
    </xf>
    <xf numFmtId="1" fontId="34" fillId="0" borderId="0" xfId="101" applyNumberFormat="1" applyFont="1" applyFill="1" applyAlignment="1" applyProtection="1">
      <alignment horizontal="center"/>
      <protection locked="0"/>
    </xf>
    <xf numFmtId="1" fontId="34" fillId="0" borderId="33" xfId="101" applyNumberFormat="1" applyFont="1" applyFill="1" applyBorder="1" applyAlignment="1" applyProtection="1">
      <alignment horizontal="center"/>
      <protection locked="0"/>
    </xf>
    <xf numFmtId="1" fontId="3" fillId="0" borderId="37" xfId="101" applyNumberFormat="1" applyFont="1" applyFill="1" applyBorder="1" applyAlignment="1" applyProtection="1">
      <alignment horizontal="center" vertical="center" wrapText="1"/>
      <protection/>
    </xf>
    <xf numFmtId="1" fontId="3" fillId="0" borderId="28" xfId="101" applyNumberFormat="1" applyFont="1" applyFill="1" applyBorder="1" applyAlignment="1" applyProtection="1">
      <alignment horizontal="center" vertical="center" wrapText="1"/>
      <protection/>
    </xf>
    <xf numFmtId="1" fontId="3" fillId="0" borderId="19" xfId="101" applyNumberFormat="1" applyFont="1" applyFill="1" applyBorder="1" applyAlignment="1" applyProtection="1">
      <alignment horizontal="center" vertical="center" wrapText="1"/>
      <protection/>
    </xf>
    <xf numFmtId="1" fontId="12" fillId="0" borderId="18" xfId="101" applyNumberFormat="1" applyFont="1" applyFill="1" applyBorder="1" applyAlignment="1" applyProtection="1">
      <alignment horizontal="center" vertical="center" wrapText="1"/>
      <protection/>
    </xf>
    <xf numFmtId="1" fontId="12" fillId="0" borderId="37" xfId="101" applyNumberFormat="1" applyFont="1" applyFill="1" applyBorder="1" applyAlignment="1" applyProtection="1">
      <alignment horizontal="center" vertical="center" wrapText="1"/>
      <protection/>
    </xf>
    <xf numFmtId="1" fontId="12" fillId="0" borderId="46" xfId="101" applyNumberFormat="1" applyFont="1" applyFill="1" applyBorder="1" applyAlignment="1" applyProtection="1">
      <alignment horizontal="center" vertical="center" wrapText="1"/>
      <protection/>
    </xf>
    <xf numFmtId="1" fontId="12" fillId="0" borderId="45" xfId="101" applyNumberFormat="1" applyFont="1" applyFill="1" applyBorder="1" applyAlignment="1" applyProtection="1">
      <alignment horizontal="center" vertical="center" wrapText="1"/>
      <protection/>
    </xf>
    <xf numFmtId="1" fontId="12" fillId="0" borderId="47" xfId="101" applyNumberFormat="1" applyFont="1" applyFill="1" applyBorder="1" applyAlignment="1" applyProtection="1">
      <alignment horizontal="center" vertical="center" wrapText="1"/>
      <protection/>
    </xf>
    <xf numFmtId="1" fontId="12" fillId="0" borderId="36" xfId="101" applyNumberFormat="1" applyFont="1" applyFill="1" applyBorder="1" applyAlignment="1" applyProtection="1">
      <alignment horizontal="center" vertical="center" wrapText="1"/>
      <protection/>
    </xf>
    <xf numFmtId="1" fontId="12" fillId="0" borderId="0" xfId="101" applyNumberFormat="1" applyFont="1" applyFill="1" applyBorder="1" applyAlignment="1" applyProtection="1">
      <alignment horizontal="center" vertical="center" wrapText="1"/>
      <protection/>
    </xf>
    <xf numFmtId="1" fontId="12" fillId="0" borderId="48" xfId="101" applyNumberFormat="1" applyFont="1" applyFill="1" applyBorder="1" applyAlignment="1" applyProtection="1">
      <alignment horizontal="center" vertical="center" wrapText="1"/>
      <protection/>
    </xf>
    <xf numFmtId="1" fontId="12" fillId="0" borderId="31" xfId="101" applyNumberFormat="1" applyFont="1" applyFill="1" applyBorder="1" applyAlignment="1" applyProtection="1">
      <alignment horizontal="center" vertical="center" wrapText="1"/>
      <protection/>
    </xf>
    <xf numFmtId="1" fontId="12" fillId="0" borderId="33" xfId="101" applyNumberFormat="1" applyFont="1" applyFill="1" applyBorder="1" applyAlignment="1" applyProtection="1">
      <alignment horizontal="center" vertical="center" wrapText="1"/>
      <protection/>
    </xf>
    <xf numFmtId="1" fontId="12" fillId="0" borderId="44" xfId="101" applyNumberFormat="1" applyFont="1" applyFill="1" applyBorder="1" applyAlignment="1" applyProtection="1">
      <alignment horizontal="center" vertical="center" wrapText="1"/>
      <protection/>
    </xf>
    <xf numFmtId="1" fontId="12" fillId="0" borderId="46" xfId="101" applyNumberFormat="1" applyFont="1" applyFill="1" applyBorder="1" applyAlignment="1" applyProtection="1">
      <alignment horizontal="center" vertical="center" wrapText="1"/>
      <protection locked="0"/>
    </xf>
    <xf numFmtId="1" fontId="12" fillId="0" borderId="45" xfId="101" applyNumberFormat="1" applyFont="1" applyFill="1" applyBorder="1" applyAlignment="1" applyProtection="1">
      <alignment horizontal="center" vertical="center" wrapText="1"/>
      <protection locked="0"/>
    </xf>
    <xf numFmtId="1" fontId="12" fillId="0" borderId="47" xfId="101" applyNumberFormat="1" applyFont="1" applyFill="1" applyBorder="1" applyAlignment="1" applyProtection="1">
      <alignment horizontal="center" vertical="center" wrapText="1"/>
      <protection locked="0"/>
    </xf>
    <xf numFmtId="1" fontId="12" fillId="0" borderId="36" xfId="101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101" applyNumberFormat="1" applyFont="1" applyFill="1" applyBorder="1" applyAlignment="1" applyProtection="1">
      <alignment horizontal="center" vertical="center" wrapText="1"/>
      <protection locked="0"/>
    </xf>
    <xf numFmtId="1" fontId="12" fillId="0" borderId="48" xfId="101" applyNumberFormat="1" applyFont="1" applyFill="1" applyBorder="1" applyAlignment="1" applyProtection="1">
      <alignment horizontal="center" vertical="center" wrapText="1"/>
      <protection locked="0"/>
    </xf>
    <xf numFmtId="1" fontId="12" fillId="0" borderId="31" xfId="101" applyNumberFormat="1" applyFont="1" applyFill="1" applyBorder="1" applyAlignment="1" applyProtection="1">
      <alignment horizontal="center" vertical="center" wrapText="1"/>
      <protection locked="0"/>
    </xf>
    <xf numFmtId="1" fontId="12" fillId="0" borderId="33" xfId="101" applyNumberFormat="1" applyFont="1" applyFill="1" applyBorder="1" applyAlignment="1" applyProtection="1">
      <alignment horizontal="center" vertical="center" wrapText="1"/>
      <protection locked="0"/>
    </xf>
    <xf numFmtId="1" fontId="12" fillId="0" borderId="44" xfId="101" applyNumberFormat="1" applyFont="1" applyFill="1" applyBorder="1" applyAlignment="1" applyProtection="1">
      <alignment horizontal="center" vertical="center" wrapText="1"/>
      <protection locked="0"/>
    </xf>
    <xf numFmtId="1" fontId="12" fillId="49" borderId="46" xfId="101" applyNumberFormat="1" applyFont="1" applyFill="1" applyBorder="1" applyAlignment="1" applyProtection="1">
      <alignment horizontal="center" vertical="center" wrapText="1"/>
      <protection/>
    </xf>
    <xf numFmtId="1" fontId="12" fillId="49" borderId="45" xfId="101" applyNumberFormat="1" applyFont="1" applyFill="1" applyBorder="1" applyAlignment="1" applyProtection="1">
      <alignment horizontal="center" vertical="center" wrapText="1"/>
      <protection/>
    </xf>
    <xf numFmtId="1" fontId="12" fillId="49" borderId="47" xfId="101" applyNumberFormat="1" applyFont="1" applyFill="1" applyBorder="1" applyAlignment="1" applyProtection="1">
      <alignment horizontal="center" vertical="center" wrapText="1"/>
      <protection/>
    </xf>
    <xf numFmtId="1" fontId="12" fillId="49" borderId="36" xfId="101" applyNumberFormat="1" applyFont="1" applyFill="1" applyBorder="1" applyAlignment="1" applyProtection="1">
      <alignment horizontal="center" vertical="center" wrapText="1"/>
      <protection/>
    </xf>
    <xf numFmtId="1" fontId="12" fillId="49" borderId="0" xfId="101" applyNumberFormat="1" applyFont="1" applyFill="1" applyBorder="1" applyAlignment="1" applyProtection="1">
      <alignment horizontal="center" vertical="center" wrapText="1"/>
      <protection/>
    </xf>
    <xf numFmtId="1" fontId="12" fillId="49" borderId="48" xfId="101" applyNumberFormat="1" applyFont="1" applyFill="1" applyBorder="1" applyAlignment="1" applyProtection="1">
      <alignment horizontal="center" vertical="center" wrapText="1"/>
      <protection/>
    </xf>
    <xf numFmtId="1" fontId="12" fillId="49" borderId="31" xfId="101" applyNumberFormat="1" applyFont="1" applyFill="1" applyBorder="1" applyAlignment="1" applyProtection="1">
      <alignment horizontal="center" vertical="center" wrapText="1"/>
      <protection/>
    </xf>
    <xf numFmtId="1" fontId="12" fillId="49" borderId="33" xfId="101" applyNumberFormat="1" applyFont="1" applyFill="1" applyBorder="1" applyAlignment="1" applyProtection="1">
      <alignment horizontal="center" vertical="center" wrapText="1"/>
      <protection/>
    </xf>
    <xf numFmtId="1" fontId="12" fillId="49" borderId="44" xfId="101" applyNumberFormat="1" applyFont="1" applyFill="1" applyBorder="1" applyAlignment="1" applyProtection="1">
      <alignment horizontal="center" vertical="center" wrapText="1"/>
      <protection/>
    </xf>
    <xf numFmtId="1" fontId="14" fillId="0" borderId="18" xfId="101" applyNumberFormat="1" applyFont="1" applyFill="1" applyBorder="1" applyAlignment="1" applyProtection="1">
      <alignment horizontal="center" vertical="center" wrapText="1"/>
      <protection/>
    </xf>
    <xf numFmtId="1" fontId="14" fillId="0" borderId="37" xfId="101" applyNumberFormat="1" applyFont="1" applyFill="1" applyBorder="1" applyAlignment="1" applyProtection="1">
      <alignment horizontal="center" vertical="center" wrapText="1"/>
      <protection/>
    </xf>
    <xf numFmtId="1" fontId="14" fillId="0" borderId="19" xfId="101" applyNumberFormat="1" applyFont="1" applyFill="1" applyBorder="1" applyAlignment="1" applyProtection="1">
      <alignment horizontal="center" vertical="center" wrapText="1"/>
      <protection/>
    </xf>
    <xf numFmtId="1" fontId="15" fillId="0" borderId="18" xfId="101" applyNumberFormat="1" applyFont="1" applyFill="1" applyBorder="1" applyAlignment="1" applyProtection="1">
      <alignment horizontal="center" vertical="center" wrapText="1"/>
      <protection/>
    </xf>
    <xf numFmtId="1" fontId="15" fillId="0" borderId="22" xfId="101" applyNumberFormat="1" applyFont="1" applyFill="1" applyBorder="1" applyAlignment="1" applyProtection="1">
      <alignment horizontal="center" vertical="center" wrapText="1"/>
      <protection/>
    </xf>
    <xf numFmtId="1" fontId="15" fillId="0" borderId="38" xfId="101" applyNumberFormat="1" applyFont="1" applyFill="1" applyBorder="1" applyAlignment="1" applyProtection="1">
      <alignment horizontal="center" vertical="center" wrapText="1"/>
      <protection/>
    </xf>
    <xf numFmtId="1" fontId="2" fillId="0" borderId="37" xfId="101" applyNumberFormat="1" applyFont="1" applyFill="1" applyBorder="1" applyAlignment="1" applyProtection="1">
      <alignment horizontal="center" vertical="center" wrapText="1"/>
      <protection/>
    </xf>
    <xf numFmtId="1" fontId="2" fillId="0" borderId="19" xfId="101" applyNumberFormat="1" applyFont="1" applyFill="1" applyBorder="1" applyAlignment="1" applyProtection="1">
      <alignment horizontal="center" vertical="center" wrapText="1"/>
      <protection/>
    </xf>
    <xf numFmtId="1" fontId="15" fillId="0" borderId="37" xfId="101" applyNumberFormat="1" applyFont="1" applyFill="1" applyBorder="1" applyAlignment="1" applyProtection="1">
      <alignment horizontal="center" vertical="center" wrapText="1"/>
      <protection/>
    </xf>
    <xf numFmtId="1" fontId="15" fillId="0" borderId="19" xfId="101" applyNumberFormat="1" applyFont="1" applyFill="1" applyBorder="1" applyAlignment="1" applyProtection="1">
      <alignment horizontal="center" vertical="center" wrapText="1"/>
      <protection/>
    </xf>
    <xf numFmtId="1" fontId="2" fillId="0" borderId="18" xfId="101" applyNumberFormat="1" applyFont="1" applyFill="1" applyBorder="1" applyAlignment="1" applyProtection="1">
      <alignment horizontal="center" vertical="center" wrapText="1"/>
      <protection locked="0"/>
    </xf>
    <xf numFmtId="1" fontId="16" fillId="0" borderId="18" xfId="101" applyNumberFormat="1" applyFont="1" applyFill="1" applyBorder="1" applyAlignment="1" applyProtection="1">
      <alignment horizontal="center" vertical="center" wrapText="1"/>
      <protection/>
    </xf>
    <xf numFmtId="1" fontId="11" fillId="0" borderId="0" xfId="101" applyNumberFormat="1" applyFont="1" applyFill="1" applyAlignment="1" applyProtection="1">
      <alignment horizontal="center"/>
      <protection locked="0"/>
    </xf>
    <xf numFmtId="1" fontId="3" fillId="0" borderId="22" xfId="101" applyNumberFormat="1" applyFont="1" applyFill="1" applyBorder="1" applyAlignment="1" applyProtection="1">
      <alignment horizontal="center" vertical="center" wrapText="1"/>
      <protection/>
    </xf>
    <xf numFmtId="1" fontId="3" fillId="0" borderId="32" xfId="101" applyNumberFormat="1" applyFont="1" applyFill="1" applyBorder="1" applyAlignment="1" applyProtection="1">
      <alignment horizontal="center" vertical="center" wrapText="1"/>
      <protection/>
    </xf>
    <xf numFmtId="1" fontId="3" fillId="0" borderId="38" xfId="101" applyNumberFormat="1" applyFont="1" applyFill="1" applyBorder="1" applyAlignment="1" applyProtection="1">
      <alignment horizontal="center" vertical="center" wrapText="1"/>
      <protection/>
    </xf>
    <xf numFmtId="1" fontId="3" fillId="0" borderId="18" xfId="101" applyNumberFormat="1" applyFont="1" applyFill="1" applyBorder="1" applyAlignment="1" applyProtection="1">
      <alignment horizontal="center" vertical="center" wrapText="1"/>
      <protection/>
    </xf>
    <xf numFmtId="1" fontId="15" fillId="49" borderId="18" xfId="101" applyNumberFormat="1" applyFont="1" applyFill="1" applyBorder="1" applyAlignment="1" applyProtection="1">
      <alignment horizontal="center" vertical="center" wrapText="1"/>
      <protection/>
    </xf>
    <xf numFmtId="1" fontId="2" fillId="0" borderId="37" xfId="101" applyNumberFormat="1" applyFont="1" applyFill="1" applyBorder="1" applyAlignment="1" applyProtection="1">
      <alignment horizontal="center" vertical="center"/>
      <protection locked="0"/>
    </xf>
    <xf numFmtId="1" fontId="2" fillId="0" borderId="19" xfId="101" applyNumberFormat="1" applyFont="1" applyFill="1" applyBorder="1" applyAlignment="1" applyProtection="1">
      <alignment horizontal="center" vertical="center"/>
      <protection locked="0"/>
    </xf>
    <xf numFmtId="1" fontId="15" fillId="0" borderId="46" xfId="101" applyNumberFormat="1" applyFont="1" applyFill="1" applyBorder="1" applyAlignment="1" applyProtection="1">
      <alignment horizontal="center" vertical="center" wrapText="1"/>
      <protection/>
    </xf>
    <xf numFmtId="1" fontId="15" fillId="0" borderId="47" xfId="101" applyNumberFormat="1" applyFont="1" applyFill="1" applyBorder="1" applyAlignment="1" applyProtection="1">
      <alignment horizontal="center" vertical="center" wrapText="1"/>
      <protection/>
    </xf>
  </cellXfs>
  <cellStyles count="1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Звичайний 2 3" xfId="87"/>
    <cellStyle name="Звичайний 3 2 3" xfId="88"/>
    <cellStyle name="Итог" xfId="89"/>
    <cellStyle name="Контрольная ячейка" xfId="90"/>
    <cellStyle name="Название" xfId="91"/>
    <cellStyle name="Нейтральный" xfId="92"/>
    <cellStyle name="Обычный 2" xfId="93"/>
    <cellStyle name="Обычный 2 2" xfId="94"/>
    <cellStyle name="Обычный 2 3" xfId="95"/>
    <cellStyle name="Обычный 3" xfId="96"/>
    <cellStyle name="Обычный 4" xfId="97"/>
    <cellStyle name="Обычный 5 2" xfId="98"/>
    <cellStyle name="Обычный 5 3" xfId="99"/>
    <cellStyle name="Обычный 6 3" xfId="100"/>
    <cellStyle name="Обычный_06" xfId="101"/>
    <cellStyle name="Обычный_09_Професійний склад" xfId="102"/>
    <cellStyle name="Обычный_12 Зинкевич" xfId="103"/>
    <cellStyle name="Обычный_27.08.2013" xfId="104"/>
    <cellStyle name="Обычный_TБЛ-12~1" xfId="105"/>
    <cellStyle name="Обычный_Иванова_1.03.05" xfId="106"/>
    <cellStyle name="Обычный_Форма7Н" xfId="107"/>
    <cellStyle name="Followed Hyperlink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Стиль 1" xfId="114"/>
    <cellStyle name="Текст предупреждения" xfId="115"/>
    <cellStyle name="Тысячи [0]_Анализ" xfId="116"/>
    <cellStyle name="Тысячи_Анализ" xfId="117"/>
    <cellStyle name="Comma" xfId="118"/>
    <cellStyle name="Comma [0]" xfId="119"/>
    <cellStyle name="ФинᎰнсовый_Лист1 (3)_1" xfId="120"/>
    <cellStyle name="Хороший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obanyuk-ak\AppData\Local\Microsoft\Windows\Temporary%20Internet%20Files\Content.Outlook\Z41SHQ3F\2017%20&#1088;&#1110;&#1082;\&#1055;&#1086;&#1089;&#1083;&#1091;&#1075;&#1080;%2010.2017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orney-mm\Desktop\1%20&#1055;&#1053;%20&#1078;&#1086;&#1074;&#1090;&#1077;&#1085;&#1100;%20201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orney-mm\Documents\&#1050;&#1083;&#1072;&#1089;&#1090;&#1077;&#1088;&#1080;%20&#1058;&#1088;&#1080;&#1074;&#1072;&#1083;&#1110;&#1089;&#1090;&#1100;%20&#1073;&#1077;&#1079;&#1088;&#1086;&#1073;&#1110;&#1090;&#1090;&#1103;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orney-mm\Downloads\sta_matrix_vac_salary_v2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2017"/>
    </sheetNames>
    <sheetDataSet>
      <sheetData sheetId="0">
        <row r="9">
          <cell r="AO9">
            <v>95.72275991258195</v>
          </cell>
        </row>
        <row r="10">
          <cell r="AO10">
            <v>98.59649122807016</v>
          </cell>
        </row>
        <row r="11">
          <cell r="AO11">
            <v>78.37837837837837</v>
          </cell>
        </row>
        <row r="12">
          <cell r="AO12">
            <v>99.33993399339934</v>
          </cell>
        </row>
        <row r="13">
          <cell r="AO13">
            <v>99.30795847750865</v>
          </cell>
        </row>
        <row r="14">
          <cell r="AO14">
            <v>96.61835748792271</v>
          </cell>
        </row>
        <row r="15">
          <cell r="AO15">
            <v>93.97590361445783</v>
          </cell>
        </row>
        <row r="16">
          <cell r="AO16">
            <v>96.95652173913044</v>
          </cell>
        </row>
        <row r="17">
          <cell r="AO17">
            <v>97.1590909090909</v>
          </cell>
        </row>
        <row r="18">
          <cell r="AO18">
            <v>100</v>
          </cell>
        </row>
        <row r="19">
          <cell r="AO19">
            <v>96.53846153846153</v>
          </cell>
        </row>
        <row r="20">
          <cell r="AO20">
            <v>98.78048780487805</v>
          </cell>
        </row>
        <row r="21">
          <cell r="AO21">
            <v>88.8402625820569</v>
          </cell>
        </row>
        <row r="22">
          <cell r="AO22">
            <v>100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 1-ПН"/>
      <sheetName val="Свод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Лист1"/>
      <sheetName val="Лист2"/>
      <sheetName val="Лист3"/>
      <sheetName val="Лист4"/>
    </sheetNames>
    <sheetDataSet>
      <sheetData sheetId="3">
        <row r="7">
          <cell r="R7">
            <v>2151.5151515151515</v>
          </cell>
        </row>
        <row r="8">
          <cell r="R8">
            <v>2223.1132075471696</v>
          </cell>
        </row>
        <row r="9">
          <cell r="R9">
            <v>2276.4563106796118</v>
          </cell>
        </row>
        <row r="10">
          <cell r="R10">
            <v>2243.0985915492956</v>
          </cell>
        </row>
        <row r="11">
          <cell r="R11">
            <v>2052.9411764705883</v>
          </cell>
        </row>
        <row r="12">
          <cell r="R12">
            <v>2325.2631578947367</v>
          </cell>
        </row>
        <row r="13">
          <cell r="R13">
            <v>2160.9375</v>
          </cell>
        </row>
        <row r="14">
          <cell r="R14">
            <v>1854.3577981651376</v>
          </cell>
        </row>
        <row r="15">
          <cell r="R15">
            <v>2418.0272108843537</v>
          </cell>
        </row>
        <row r="16">
          <cell r="R16">
            <v>2270.257611241218</v>
          </cell>
        </row>
        <row r="17">
          <cell r="R17">
            <v>2227.4647887323945</v>
          </cell>
        </row>
        <row r="18">
          <cell r="R18">
            <v>3324.324324324324</v>
          </cell>
        </row>
        <row r="19">
          <cell r="R19">
            <v>2290.740740740741</v>
          </cell>
        </row>
        <row r="20">
          <cell r="R20">
            <v>2387.77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23">
          <cell r="N23">
            <v>11.8</v>
          </cell>
        </row>
        <row r="24">
          <cell r="N24">
            <v>9.5</v>
          </cell>
        </row>
        <row r="25">
          <cell r="N25">
            <v>21.1</v>
          </cell>
        </row>
        <row r="26">
          <cell r="N26">
            <v>12.7</v>
          </cell>
        </row>
        <row r="27">
          <cell r="N27">
            <v>11.1</v>
          </cell>
        </row>
        <row r="28">
          <cell r="N28">
            <v>8.1</v>
          </cell>
        </row>
        <row r="29">
          <cell r="N29">
            <v>13.4</v>
          </cell>
        </row>
        <row r="30">
          <cell r="N30">
            <v>4.3</v>
          </cell>
        </row>
        <row r="31">
          <cell r="N31">
            <v>19.8</v>
          </cell>
        </row>
        <row r="32">
          <cell r="N32">
            <v>10.3</v>
          </cell>
        </row>
        <row r="33">
          <cell r="N33">
            <v>10.8</v>
          </cell>
        </row>
        <row r="34">
          <cell r="N34">
            <v>13.9</v>
          </cell>
        </row>
        <row r="35">
          <cell r="N35">
            <v>9.4</v>
          </cell>
        </row>
        <row r="36">
          <cell r="N36">
            <v>11.2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Матриця"/>
    </sheetNames>
    <sheetDataSet>
      <sheetData sheetId="0">
        <row r="11">
          <cell r="AJ11">
            <v>5040.2</v>
          </cell>
        </row>
        <row r="13">
          <cell r="AJ13">
            <v>3789.68</v>
          </cell>
        </row>
        <row r="14">
          <cell r="AJ14">
            <v>5170.44</v>
          </cell>
        </row>
        <row r="15">
          <cell r="AJ15">
            <v>5532.51</v>
          </cell>
        </row>
        <row r="16">
          <cell r="AJ16">
            <v>3725</v>
          </cell>
        </row>
        <row r="17">
          <cell r="AJ17">
            <v>4050.62</v>
          </cell>
        </row>
        <row r="18">
          <cell r="AJ18">
            <v>3963.87</v>
          </cell>
        </row>
        <row r="19">
          <cell r="AJ19">
            <v>4777.44</v>
          </cell>
        </row>
        <row r="20">
          <cell r="AJ20">
            <v>3723</v>
          </cell>
        </row>
        <row r="21">
          <cell r="AJ21">
            <v>4838</v>
          </cell>
        </row>
        <row r="22">
          <cell r="AJ22">
            <v>4127.32</v>
          </cell>
        </row>
        <row r="23">
          <cell r="AJ23">
            <v>5236.34</v>
          </cell>
        </row>
        <row r="24">
          <cell r="AJ24">
            <v>4309.38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44.421875" style="0" customWidth="1"/>
    <col min="2" max="2" width="7.57421875" style="0" customWidth="1"/>
    <col min="3" max="3" width="9.8515625" style="0" customWidth="1"/>
    <col min="4" max="4" width="8.28125" style="0" customWidth="1"/>
    <col min="5" max="5" width="8.140625" style="0" customWidth="1"/>
    <col min="6" max="6" width="7.57421875" style="0" customWidth="1"/>
    <col min="7" max="7" width="8.28125" style="0" customWidth="1"/>
    <col min="8" max="8" width="8.57421875" style="0" customWidth="1"/>
    <col min="9" max="9" width="8.28125" style="0" customWidth="1"/>
    <col min="10" max="10" width="9.28125" style="0" customWidth="1"/>
  </cols>
  <sheetData>
    <row r="1" spans="1:10" ht="20.25">
      <c r="A1" s="254" t="s">
        <v>75</v>
      </c>
      <c r="B1" s="254"/>
      <c r="C1" s="254"/>
      <c r="D1" s="254"/>
      <c r="E1" s="254"/>
      <c r="F1" s="254"/>
      <c r="G1" s="254"/>
      <c r="H1" s="254"/>
      <c r="I1" s="254"/>
      <c r="J1" s="202"/>
    </row>
    <row r="2" spans="1:10" ht="15.75">
      <c r="A2" s="255" t="s">
        <v>76</v>
      </c>
      <c r="B2" s="255"/>
      <c r="C2" s="255"/>
      <c r="D2" s="255"/>
      <c r="E2" s="255"/>
      <c r="F2" s="255"/>
      <c r="G2" s="255"/>
      <c r="H2" s="255"/>
      <c r="I2" s="255"/>
      <c r="J2" s="203"/>
    </row>
    <row r="3" spans="1:10" ht="15">
      <c r="A3" s="122"/>
      <c r="B3" s="122"/>
      <c r="C3" s="122"/>
      <c r="D3" s="122"/>
      <c r="E3" s="122"/>
      <c r="F3" s="122"/>
      <c r="G3" s="122"/>
      <c r="H3" s="122"/>
      <c r="I3" s="122"/>
      <c r="J3" s="122"/>
    </row>
    <row r="4" spans="1:10" ht="15">
      <c r="A4" s="256" t="s">
        <v>77</v>
      </c>
      <c r="B4" s="256"/>
      <c r="C4" s="256"/>
      <c r="D4" s="256"/>
      <c r="E4" s="256"/>
      <c r="F4" s="256"/>
      <c r="G4" s="256"/>
      <c r="H4" s="256"/>
      <c r="I4" s="256"/>
      <c r="J4" s="204"/>
    </row>
    <row r="5" spans="1:12" ht="25.5">
      <c r="A5" s="257"/>
      <c r="B5" s="123" t="s">
        <v>78</v>
      </c>
      <c r="C5" s="124" t="s">
        <v>79</v>
      </c>
      <c r="D5" s="124" t="s">
        <v>80</v>
      </c>
      <c r="E5" s="124" t="s">
        <v>81</v>
      </c>
      <c r="F5" s="124" t="s">
        <v>82</v>
      </c>
      <c r="G5" s="124" t="s">
        <v>83</v>
      </c>
      <c r="H5" s="124" t="s">
        <v>84</v>
      </c>
      <c r="I5" s="124" t="s">
        <v>91</v>
      </c>
      <c r="J5" s="205" t="s">
        <v>151</v>
      </c>
      <c r="K5" s="205" t="s">
        <v>152</v>
      </c>
      <c r="L5" s="206"/>
    </row>
    <row r="6" spans="1:12" ht="15">
      <c r="A6" s="258"/>
      <c r="B6" s="259" t="s">
        <v>85</v>
      </c>
      <c r="C6" s="259"/>
      <c r="D6" s="259"/>
      <c r="E6" s="259"/>
      <c r="F6" s="259"/>
      <c r="G6" s="259"/>
      <c r="H6" s="259"/>
      <c r="I6" s="259"/>
      <c r="J6" s="259"/>
      <c r="K6" s="259"/>
      <c r="L6" s="207"/>
    </row>
    <row r="7" spans="1:12" ht="29.25" customHeight="1">
      <c r="A7" s="125" t="s">
        <v>130</v>
      </c>
      <c r="B7" s="126">
        <v>418</v>
      </c>
      <c r="C7" s="126">
        <v>419.6</v>
      </c>
      <c r="D7" s="126">
        <v>420.7</v>
      </c>
      <c r="E7" s="127">
        <v>423</v>
      </c>
      <c r="F7" s="128">
        <v>407.4</v>
      </c>
      <c r="G7" s="129">
        <v>404.9</v>
      </c>
      <c r="H7" s="130">
        <v>411.8</v>
      </c>
      <c r="I7" s="130">
        <v>414.1</v>
      </c>
      <c r="J7" s="130">
        <v>415.8</v>
      </c>
      <c r="K7" s="194">
        <v>415.5</v>
      </c>
      <c r="L7" s="208"/>
    </row>
    <row r="8" spans="1:12" ht="37.5" customHeight="1" thickBot="1">
      <c r="A8" s="131" t="s">
        <v>86</v>
      </c>
      <c r="B8" s="132">
        <v>62.7</v>
      </c>
      <c r="C8" s="132">
        <v>62.9</v>
      </c>
      <c r="D8" s="132">
        <v>63</v>
      </c>
      <c r="E8" s="133">
        <v>63.4</v>
      </c>
      <c r="F8" s="134">
        <v>61</v>
      </c>
      <c r="G8" s="135">
        <v>60.5</v>
      </c>
      <c r="H8" s="136">
        <v>61.5</v>
      </c>
      <c r="I8" s="136">
        <v>61.8</v>
      </c>
      <c r="J8" s="136">
        <v>62.1</v>
      </c>
      <c r="K8" s="193">
        <v>62.1</v>
      </c>
      <c r="L8" s="208"/>
    </row>
    <row r="9" spans="1:12" ht="49.5" customHeight="1" thickTop="1">
      <c r="A9" s="137" t="s">
        <v>87</v>
      </c>
      <c r="B9" s="126">
        <v>382.4</v>
      </c>
      <c r="C9" s="126">
        <v>385.4</v>
      </c>
      <c r="D9" s="126">
        <v>387.2</v>
      </c>
      <c r="E9" s="128">
        <v>391.6</v>
      </c>
      <c r="F9" s="128">
        <v>370.6</v>
      </c>
      <c r="G9" s="129">
        <v>367.2</v>
      </c>
      <c r="H9" s="130">
        <v>376.1</v>
      </c>
      <c r="I9" s="130">
        <v>379.3</v>
      </c>
      <c r="J9" s="130">
        <v>380.5</v>
      </c>
      <c r="K9" s="194">
        <v>384.1</v>
      </c>
      <c r="L9" s="208"/>
    </row>
    <row r="10" spans="1:12" ht="30.75" customHeight="1" thickBot="1">
      <c r="A10" s="131" t="s">
        <v>88</v>
      </c>
      <c r="B10" s="132">
        <v>57.4</v>
      </c>
      <c r="C10" s="132">
        <v>57.7</v>
      </c>
      <c r="D10" s="132">
        <v>57.9</v>
      </c>
      <c r="E10" s="133">
        <v>58.7</v>
      </c>
      <c r="F10" s="133">
        <v>55.5</v>
      </c>
      <c r="G10" s="135">
        <v>54.9</v>
      </c>
      <c r="H10" s="136">
        <v>56.2</v>
      </c>
      <c r="I10" s="136">
        <v>56.6</v>
      </c>
      <c r="J10" s="136">
        <v>56.8</v>
      </c>
      <c r="K10" s="193">
        <v>57.4</v>
      </c>
      <c r="L10" s="208"/>
    </row>
    <row r="11" spans="1:12" ht="44.25" customHeight="1" thickTop="1">
      <c r="A11" s="138" t="s">
        <v>89</v>
      </c>
      <c r="B11" s="126">
        <v>35.6</v>
      </c>
      <c r="C11" s="126">
        <v>34.2</v>
      </c>
      <c r="D11" s="126">
        <v>33.5</v>
      </c>
      <c r="E11" s="128">
        <v>31.4</v>
      </c>
      <c r="F11" s="128">
        <v>36.8</v>
      </c>
      <c r="G11" s="129">
        <v>37.7</v>
      </c>
      <c r="H11" s="130">
        <v>35.7</v>
      </c>
      <c r="I11" s="130">
        <v>34.8</v>
      </c>
      <c r="J11" s="130">
        <v>35.3</v>
      </c>
      <c r="K11" s="195">
        <v>31.4</v>
      </c>
      <c r="L11" s="208"/>
    </row>
    <row r="12" spans="1:12" ht="48" customHeight="1" thickBot="1">
      <c r="A12" s="139" t="s">
        <v>90</v>
      </c>
      <c r="B12" s="132">
        <v>8.5</v>
      </c>
      <c r="C12" s="132">
        <v>8.2</v>
      </c>
      <c r="D12" s="132">
        <v>8</v>
      </c>
      <c r="E12" s="134">
        <v>7.4</v>
      </c>
      <c r="F12" s="134">
        <v>9</v>
      </c>
      <c r="G12" s="135">
        <v>9.3</v>
      </c>
      <c r="H12" s="136">
        <v>8.7</v>
      </c>
      <c r="I12" s="136">
        <v>8.4</v>
      </c>
      <c r="J12" s="136">
        <v>8.5</v>
      </c>
      <c r="K12" s="193">
        <v>7.6</v>
      </c>
      <c r="L12" s="208"/>
    </row>
    <row r="13" spans="1:12" ht="39" customHeight="1" thickTop="1">
      <c r="A13" s="140" t="s">
        <v>129</v>
      </c>
      <c r="B13" s="141"/>
      <c r="C13" s="126">
        <v>247.9</v>
      </c>
      <c r="D13" s="126">
        <v>247.5</v>
      </c>
      <c r="E13" s="128">
        <v>244.6</v>
      </c>
      <c r="F13" s="128">
        <v>260.9</v>
      </c>
      <c r="G13" s="129">
        <v>264.3</v>
      </c>
      <c r="H13" s="130">
        <v>257.8</v>
      </c>
      <c r="I13" s="130">
        <v>255.9</v>
      </c>
      <c r="J13" s="130">
        <v>254.2</v>
      </c>
      <c r="K13" s="195">
        <v>253.8</v>
      </c>
      <c r="L13" s="208"/>
    </row>
  </sheetData>
  <sheetProtection/>
  <mergeCells count="5">
    <mergeCell ref="A1:I1"/>
    <mergeCell ref="A2:I2"/>
    <mergeCell ref="A4:I4"/>
    <mergeCell ref="A5:A6"/>
    <mergeCell ref="B6:K6"/>
  </mergeCells>
  <printOptions/>
  <pageMargins left="0.5118110236220472" right="0.5118110236220472" top="0.944881889763779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3"/>
  <sheetViews>
    <sheetView tabSelected="1" view="pageBreakPreview" zoomScale="75" zoomScaleNormal="85" zoomScaleSheetLayoutView="75" zoomScalePageLayoutView="0" workbookViewId="0" topLeftCell="B1">
      <pane xSplit="1" ySplit="7" topLeftCell="C8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B20" sqref="B20"/>
    </sheetView>
  </sheetViews>
  <sheetFormatPr defaultColWidth="9.140625" defaultRowHeight="15"/>
  <cols>
    <col min="1" max="1" width="1.28515625" style="58" hidden="1" customWidth="1"/>
    <col min="2" max="2" width="24.140625" style="58" customWidth="1"/>
    <col min="3" max="3" width="16.7109375" style="58" customWidth="1"/>
    <col min="4" max="4" width="16.28125" style="58" customWidth="1"/>
    <col min="5" max="5" width="17.57421875" style="58" customWidth="1"/>
    <col min="6" max="6" width="16.7109375" style="58" customWidth="1"/>
    <col min="7" max="7" width="9.140625" style="58" customWidth="1"/>
    <col min="8" max="10" width="0" style="58" hidden="1" customWidth="1"/>
    <col min="11" max="16384" width="9.140625" style="58" customWidth="1"/>
  </cols>
  <sheetData>
    <row r="1" s="42" customFormat="1" ht="10.5" customHeight="1">
      <c r="F1" s="43"/>
    </row>
    <row r="2" spans="1:6" s="44" customFormat="1" ht="51" customHeight="1">
      <c r="A2" s="260" t="s">
        <v>157</v>
      </c>
      <c r="B2" s="260"/>
      <c r="C2" s="260"/>
      <c r="D2" s="260"/>
      <c r="E2" s="260"/>
      <c r="F2" s="260"/>
    </row>
    <row r="3" spans="1:6" s="44" customFormat="1" ht="20.25" customHeight="1">
      <c r="A3" s="45"/>
      <c r="B3" s="45"/>
      <c r="C3" s="45"/>
      <c r="D3" s="45"/>
      <c r="E3" s="45"/>
      <c r="F3" s="45"/>
    </row>
    <row r="4" spans="1:6" s="44" customFormat="1" ht="16.5" customHeight="1">
      <c r="A4" s="45"/>
      <c r="B4" s="45"/>
      <c r="C4" s="45"/>
      <c r="D4" s="45"/>
      <c r="E4" s="45"/>
      <c r="F4" s="46" t="s">
        <v>42</v>
      </c>
    </row>
    <row r="5" spans="1:6" s="44" customFormat="1" ht="24.75" customHeight="1">
      <c r="A5" s="45"/>
      <c r="B5" s="261"/>
      <c r="C5" s="262" t="s">
        <v>46</v>
      </c>
      <c r="D5" s="262" t="s">
        <v>94</v>
      </c>
      <c r="E5" s="262" t="s">
        <v>43</v>
      </c>
      <c r="F5" s="262"/>
    </row>
    <row r="6" spans="1:6" s="44" customFormat="1" ht="54.75" customHeight="1">
      <c r="A6" s="47"/>
      <c r="B6" s="261"/>
      <c r="C6" s="262"/>
      <c r="D6" s="262"/>
      <c r="E6" s="48" t="s">
        <v>3</v>
      </c>
      <c r="F6" s="49" t="s">
        <v>44</v>
      </c>
    </row>
    <row r="7" spans="2:6" s="50" customFormat="1" ht="19.5" customHeight="1">
      <c r="B7" s="51" t="s">
        <v>10</v>
      </c>
      <c r="C7" s="52">
        <v>1</v>
      </c>
      <c r="D7" s="53">
        <v>2</v>
      </c>
      <c r="E7" s="52">
        <v>3</v>
      </c>
      <c r="F7" s="53">
        <v>4</v>
      </c>
    </row>
    <row r="8" spans="2:10" s="54" customFormat="1" ht="23.25" customHeight="1">
      <c r="B8" s="66" t="s">
        <v>58</v>
      </c>
      <c r="C8" s="68">
        <f>SUM(C9:C21)</f>
        <v>2351</v>
      </c>
      <c r="D8" s="68">
        <f>SUM(D9:D21)</f>
        <v>3297</v>
      </c>
      <c r="E8" s="69">
        <f aca="true" t="shared" si="0" ref="E8:E20">ROUND(D8/C8*100,1)</f>
        <v>140.2</v>
      </c>
      <c r="F8" s="68">
        <f aca="true" t="shared" si="1" ref="F8:F23">D8-C8</f>
        <v>946</v>
      </c>
      <c r="H8" s="55" t="e">
        <f>ROUND(D8/#REF!*100,1)</f>
        <v>#REF!</v>
      </c>
      <c r="I8" s="56">
        <f aca="true" t="shared" si="2" ref="I8:J23">ROUND(C8/1000,1)</f>
        <v>2.4</v>
      </c>
      <c r="J8" s="56">
        <f t="shared" si="2"/>
        <v>3.3</v>
      </c>
    </row>
    <row r="9" spans="2:10" s="54" customFormat="1" ht="23.25" customHeight="1">
      <c r="B9" s="67" t="s">
        <v>47</v>
      </c>
      <c r="C9" s="70">
        <v>76</v>
      </c>
      <c r="D9" s="70">
        <v>149</v>
      </c>
      <c r="E9" s="69">
        <f t="shared" si="0"/>
        <v>196.1</v>
      </c>
      <c r="F9" s="70">
        <f t="shared" si="1"/>
        <v>73</v>
      </c>
      <c r="H9" s="57" t="e">
        <f>ROUND(D9/#REF!*100,1)</f>
        <v>#REF!</v>
      </c>
      <c r="I9" s="56">
        <f t="shared" si="2"/>
        <v>0.1</v>
      </c>
      <c r="J9" s="56">
        <f t="shared" si="2"/>
        <v>0.1</v>
      </c>
    </row>
    <row r="10" spans="2:10" s="54" customFormat="1" ht="23.25" customHeight="1">
      <c r="B10" s="67" t="s">
        <v>48</v>
      </c>
      <c r="C10" s="70">
        <v>371</v>
      </c>
      <c r="D10" s="70">
        <v>20</v>
      </c>
      <c r="E10" s="69">
        <f t="shared" si="0"/>
        <v>5.4</v>
      </c>
      <c r="F10" s="70">
        <f t="shared" si="1"/>
        <v>-351</v>
      </c>
      <c r="H10" s="55" t="e">
        <f>ROUND(D10/#REF!*100,1)</f>
        <v>#REF!</v>
      </c>
      <c r="I10" s="56">
        <f t="shared" si="2"/>
        <v>0.4</v>
      </c>
      <c r="J10" s="56">
        <f t="shared" si="2"/>
        <v>0</v>
      </c>
    </row>
    <row r="11" spans="2:10" s="54" customFormat="1" ht="23.25" customHeight="1">
      <c r="B11" s="67" t="s">
        <v>49</v>
      </c>
      <c r="C11" s="70">
        <v>52</v>
      </c>
      <c r="D11" s="70">
        <v>75</v>
      </c>
      <c r="E11" s="69">
        <f t="shared" si="0"/>
        <v>144.2</v>
      </c>
      <c r="F11" s="70">
        <f t="shared" si="1"/>
        <v>23</v>
      </c>
      <c r="H11" s="57" t="e">
        <f>ROUND(D11/#REF!*100,1)</f>
        <v>#REF!</v>
      </c>
      <c r="I11" s="56">
        <f t="shared" si="2"/>
        <v>0.1</v>
      </c>
      <c r="J11" s="56">
        <f t="shared" si="2"/>
        <v>0.1</v>
      </c>
    </row>
    <row r="12" spans="2:10" s="54" customFormat="1" ht="23.25" customHeight="1">
      <c r="B12" s="67" t="s">
        <v>50</v>
      </c>
      <c r="C12" s="70">
        <v>45</v>
      </c>
      <c r="D12" s="70">
        <v>21</v>
      </c>
      <c r="E12" s="69">
        <f t="shared" si="0"/>
        <v>46.7</v>
      </c>
      <c r="F12" s="70">
        <f t="shared" si="1"/>
        <v>-24</v>
      </c>
      <c r="H12" s="55" t="e">
        <f>ROUND(D12/#REF!*100,1)</f>
        <v>#REF!</v>
      </c>
      <c r="I12" s="56">
        <f t="shared" si="2"/>
        <v>0</v>
      </c>
      <c r="J12" s="56">
        <f t="shared" si="2"/>
        <v>0</v>
      </c>
    </row>
    <row r="13" spans="2:10" s="54" customFormat="1" ht="23.25" customHeight="1">
      <c r="B13" s="67" t="s">
        <v>51</v>
      </c>
      <c r="C13" s="70">
        <v>52</v>
      </c>
      <c r="D13" s="70">
        <v>41</v>
      </c>
      <c r="E13" s="69">
        <f t="shared" si="0"/>
        <v>78.8</v>
      </c>
      <c r="F13" s="70">
        <f t="shared" si="1"/>
        <v>-11</v>
      </c>
      <c r="H13" s="55" t="e">
        <f>ROUND(D13/#REF!*100,1)</f>
        <v>#REF!</v>
      </c>
      <c r="I13" s="56">
        <f t="shared" si="2"/>
        <v>0.1</v>
      </c>
      <c r="J13" s="56">
        <f t="shared" si="2"/>
        <v>0</v>
      </c>
    </row>
    <row r="14" spans="2:10" s="54" customFormat="1" ht="23.25" customHeight="1">
      <c r="B14" s="67" t="s">
        <v>52</v>
      </c>
      <c r="C14" s="70">
        <v>85</v>
      </c>
      <c r="D14" s="70">
        <v>129</v>
      </c>
      <c r="E14" s="69">
        <f t="shared" si="0"/>
        <v>151.8</v>
      </c>
      <c r="F14" s="70">
        <f t="shared" si="1"/>
        <v>44</v>
      </c>
      <c r="H14" s="55" t="e">
        <f>ROUND(D14/#REF!*100,1)</f>
        <v>#REF!</v>
      </c>
      <c r="I14" s="56">
        <f t="shared" si="2"/>
        <v>0.1</v>
      </c>
      <c r="J14" s="56">
        <f t="shared" si="2"/>
        <v>0.1</v>
      </c>
    </row>
    <row r="15" spans="2:10" s="54" customFormat="1" ht="23.25" customHeight="1">
      <c r="B15" s="67" t="s">
        <v>170</v>
      </c>
      <c r="C15" s="70">
        <v>60</v>
      </c>
      <c r="D15" s="70">
        <v>87</v>
      </c>
      <c r="E15" s="69">
        <f t="shared" si="0"/>
        <v>145</v>
      </c>
      <c r="F15" s="70">
        <f t="shared" si="1"/>
        <v>27</v>
      </c>
      <c r="H15" s="55" t="e">
        <f>ROUND(D15/#REF!*100,1)</f>
        <v>#REF!</v>
      </c>
      <c r="I15" s="56">
        <f t="shared" si="2"/>
        <v>0.1</v>
      </c>
      <c r="J15" s="56">
        <f t="shared" si="2"/>
        <v>0.1</v>
      </c>
    </row>
    <row r="16" spans="2:10" s="54" customFormat="1" ht="23.25" customHeight="1">
      <c r="B16" s="67" t="s">
        <v>53</v>
      </c>
      <c r="C16" s="70">
        <v>110</v>
      </c>
      <c r="D16" s="70">
        <v>110</v>
      </c>
      <c r="E16" s="69">
        <f t="shared" si="0"/>
        <v>100</v>
      </c>
      <c r="F16" s="70">
        <f t="shared" si="1"/>
        <v>0</v>
      </c>
      <c r="H16" s="55" t="e">
        <f>ROUND(D16/#REF!*100,1)</f>
        <v>#REF!</v>
      </c>
      <c r="I16" s="56">
        <f t="shared" si="2"/>
        <v>0.1</v>
      </c>
      <c r="J16" s="56">
        <f t="shared" si="2"/>
        <v>0.1</v>
      </c>
    </row>
    <row r="17" spans="2:10" s="54" customFormat="1" ht="23.25" customHeight="1">
      <c r="B17" s="67" t="s">
        <v>54</v>
      </c>
      <c r="C17" s="70">
        <v>173</v>
      </c>
      <c r="D17" s="70">
        <v>95</v>
      </c>
      <c r="E17" s="69">
        <f t="shared" si="0"/>
        <v>54.9</v>
      </c>
      <c r="F17" s="70">
        <f t="shared" si="1"/>
        <v>-78</v>
      </c>
      <c r="H17" s="55" t="e">
        <f>ROUND(D17/#REF!*100,1)</f>
        <v>#REF!</v>
      </c>
      <c r="I17" s="56">
        <f t="shared" si="2"/>
        <v>0.2</v>
      </c>
      <c r="J17" s="56">
        <f t="shared" si="2"/>
        <v>0.1</v>
      </c>
    </row>
    <row r="18" spans="2:10" s="54" customFormat="1" ht="23.25" customHeight="1">
      <c r="B18" s="67" t="s">
        <v>55</v>
      </c>
      <c r="C18" s="70">
        <v>156</v>
      </c>
      <c r="D18" s="70">
        <v>1220</v>
      </c>
      <c r="E18" s="69">
        <f t="shared" si="0"/>
        <v>782.1</v>
      </c>
      <c r="F18" s="70">
        <f t="shared" si="1"/>
        <v>1064</v>
      </c>
      <c r="H18" s="57" t="e">
        <f>ROUND(D18/#REF!*100,1)</f>
        <v>#REF!</v>
      </c>
      <c r="I18" s="56">
        <f t="shared" si="2"/>
        <v>0.2</v>
      </c>
      <c r="J18" s="56">
        <f t="shared" si="2"/>
        <v>1.2</v>
      </c>
    </row>
    <row r="19" spans="2:10" s="54" customFormat="1" ht="23.25" customHeight="1">
      <c r="B19" s="67" t="s">
        <v>56</v>
      </c>
      <c r="C19" s="70">
        <v>124</v>
      </c>
      <c r="D19" s="70">
        <v>50</v>
      </c>
      <c r="E19" s="69">
        <f t="shared" si="0"/>
        <v>40.3</v>
      </c>
      <c r="F19" s="70">
        <f t="shared" si="1"/>
        <v>-74</v>
      </c>
      <c r="H19" s="57" t="e">
        <f>ROUND(D19/#REF!*100,1)</f>
        <v>#REF!</v>
      </c>
      <c r="I19" s="56">
        <f t="shared" si="2"/>
        <v>0.1</v>
      </c>
      <c r="J19" s="56">
        <f t="shared" si="2"/>
        <v>0.1</v>
      </c>
    </row>
    <row r="20" spans="2:10" s="54" customFormat="1" ht="23.25" customHeight="1">
      <c r="B20" s="67" t="s">
        <v>171</v>
      </c>
      <c r="C20" s="209">
        <v>1047</v>
      </c>
      <c r="D20" s="70">
        <v>1197</v>
      </c>
      <c r="E20" s="69">
        <f t="shared" si="0"/>
        <v>114.3</v>
      </c>
      <c r="F20" s="70">
        <f t="shared" si="1"/>
        <v>150</v>
      </c>
      <c r="H20" s="57" t="e">
        <f>ROUND(D20/#REF!*100,1)</f>
        <v>#REF!</v>
      </c>
      <c r="I20" s="56">
        <f t="shared" si="2"/>
        <v>1</v>
      </c>
      <c r="J20" s="56">
        <f t="shared" si="2"/>
        <v>1.2</v>
      </c>
    </row>
    <row r="21" spans="2:10" s="54" customFormat="1" ht="23.25" customHeight="1">
      <c r="B21" s="67" t="s">
        <v>57</v>
      </c>
      <c r="C21" s="209">
        <v>0</v>
      </c>
      <c r="D21" s="70">
        <v>103</v>
      </c>
      <c r="E21" s="69">
        <v>0</v>
      </c>
      <c r="F21" s="70">
        <f t="shared" si="1"/>
        <v>103</v>
      </c>
      <c r="H21" s="55" t="e">
        <f>ROUND(D21/#REF!*100,1)</f>
        <v>#REF!</v>
      </c>
      <c r="I21" s="56">
        <f t="shared" si="2"/>
        <v>0</v>
      </c>
      <c r="J21" s="56">
        <f t="shared" si="2"/>
        <v>0.1</v>
      </c>
    </row>
    <row r="22" spans="6:9" ht="12.75">
      <c r="F22" s="58">
        <f t="shared" si="1"/>
        <v>0</v>
      </c>
      <c r="I22" s="58">
        <f t="shared" si="2"/>
        <v>0</v>
      </c>
    </row>
    <row r="23" spans="6:9" ht="12.75">
      <c r="F23" s="58">
        <f t="shared" si="1"/>
        <v>0</v>
      </c>
      <c r="I23" s="58">
        <f t="shared" si="2"/>
        <v>0</v>
      </c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.7874015748031497" right="0.1968503937007874" top="0.984251968503937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="75" zoomScaleNormal="75" zoomScaleSheetLayoutView="75" zoomScalePageLayoutView="0" workbookViewId="0" topLeftCell="A5">
      <selection activeCell="B26" sqref="B26"/>
    </sheetView>
  </sheetViews>
  <sheetFormatPr defaultColWidth="8.8515625" defaultRowHeight="15"/>
  <cols>
    <col min="1" max="1" width="45.57421875" style="28" customWidth="1"/>
    <col min="2" max="3" width="11.57421875" style="28" customWidth="1"/>
    <col min="4" max="4" width="14.28125" style="28" customWidth="1"/>
    <col min="5" max="5" width="15.28125" style="28" customWidth="1"/>
    <col min="6" max="8" width="8.8515625" style="28" customWidth="1"/>
    <col min="9" max="9" width="43.00390625" style="28" customWidth="1"/>
    <col min="10" max="16384" width="8.8515625" style="28" customWidth="1"/>
  </cols>
  <sheetData>
    <row r="1" spans="1:5" s="23" customFormat="1" ht="41.25" customHeight="1">
      <c r="A1" s="263" t="s">
        <v>158</v>
      </c>
      <c r="B1" s="263"/>
      <c r="C1" s="263"/>
      <c r="D1" s="263"/>
      <c r="E1" s="263"/>
    </row>
    <row r="2" spans="1:5" s="23" customFormat="1" ht="21.75" customHeight="1">
      <c r="A2" s="264" t="s">
        <v>11</v>
      </c>
      <c r="B2" s="264"/>
      <c r="C2" s="264"/>
      <c r="D2" s="264"/>
      <c r="E2" s="264"/>
    </row>
    <row r="3" spans="1:5" s="25" customFormat="1" ht="12" customHeight="1" thickBot="1">
      <c r="A3" s="24"/>
      <c r="B3" s="24"/>
      <c r="C3" s="24"/>
      <c r="D3" s="24"/>
      <c r="E3" s="24"/>
    </row>
    <row r="4" spans="1:5" s="25" customFormat="1" ht="21" customHeight="1">
      <c r="A4" s="265"/>
      <c r="B4" s="267" t="s">
        <v>1</v>
      </c>
      <c r="C4" s="267" t="s">
        <v>93</v>
      </c>
      <c r="D4" s="269" t="s">
        <v>43</v>
      </c>
      <c r="E4" s="270"/>
    </row>
    <row r="5" spans="1:5" s="25" customFormat="1" ht="26.25" customHeight="1">
      <c r="A5" s="266"/>
      <c r="B5" s="268"/>
      <c r="C5" s="268"/>
      <c r="D5" s="60" t="s">
        <v>45</v>
      </c>
      <c r="E5" s="65" t="s">
        <v>3</v>
      </c>
    </row>
    <row r="6" spans="1:5" s="26" customFormat="1" ht="34.5" customHeight="1">
      <c r="A6" s="71" t="s">
        <v>59</v>
      </c>
      <c r="B6" s="72">
        <f>SUM(B7:B25)</f>
        <v>2351</v>
      </c>
      <c r="C6" s="73">
        <f>SUM(C7:C25)</f>
        <v>3297</v>
      </c>
      <c r="D6" s="74">
        <f>C6-B6</f>
        <v>946</v>
      </c>
      <c r="E6" s="75">
        <f>ROUND(C6/B6*100,1)</f>
        <v>140.2</v>
      </c>
    </row>
    <row r="7" spans="1:9" ht="39.75" customHeight="1">
      <c r="A7" s="76" t="s">
        <v>13</v>
      </c>
      <c r="B7" s="77">
        <v>13</v>
      </c>
      <c r="C7" s="77">
        <v>0</v>
      </c>
      <c r="D7" s="78">
        <f aca="true" t="shared" si="0" ref="D7:D26">C7-B7</f>
        <v>-13</v>
      </c>
      <c r="E7" s="75">
        <f aca="true" t="shared" si="1" ref="E7:E24">ROUND(C7/B7*100,1)</f>
        <v>0</v>
      </c>
      <c r="F7" s="26"/>
      <c r="G7" s="27"/>
      <c r="I7" s="29"/>
    </row>
    <row r="8" spans="1:9" ht="44.25" customHeight="1">
      <c r="A8" s="76" t="s">
        <v>14</v>
      </c>
      <c r="B8" s="77">
        <v>0</v>
      </c>
      <c r="C8" s="77">
        <v>0</v>
      </c>
      <c r="D8" s="78">
        <f t="shared" si="0"/>
        <v>0</v>
      </c>
      <c r="E8" s="75">
        <v>0</v>
      </c>
      <c r="F8" s="26"/>
      <c r="G8" s="27"/>
      <c r="I8" s="29"/>
    </row>
    <row r="9" spans="1:9" s="30" customFormat="1" ht="27" customHeight="1">
      <c r="A9" s="76" t="s">
        <v>15</v>
      </c>
      <c r="B9" s="77">
        <v>54</v>
      </c>
      <c r="C9" s="77">
        <v>21</v>
      </c>
      <c r="D9" s="78">
        <f t="shared" si="0"/>
        <v>-33</v>
      </c>
      <c r="E9" s="75">
        <f t="shared" si="1"/>
        <v>38.9</v>
      </c>
      <c r="F9" s="26"/>
      <c r="G9" s="27"/>
      <c r="H9" s="28"/>
      <c r="I9" s="29"/>
    </row>
    <row r="10" spans="1:11" ht="43.5" customHeight="1">
      <c r="A10" s="76" t="s">
        <v>16</v>
      </c>
      <c r="B10" s="77">
        <v>0</v>
      </c>
      <c r="C10" s="77">
        <v>0</v>
      </c>
      <c r="D10" s="78">
        <f t="shared" si="0"/>
        <v>0</v>
      </c>
      <c r="E10" s="75">
        <v>0</v>
      </c>
      <c r="F10" s="26"/>
      <c r="G10" s="27"/>
      <c r="I10" s="29"/>
      <c r="K10" s="31"/>
    </row>
    <row r="11" spans="1:9" ht="42" customHeight="1">
      <c r="A11" s="76" t="s">
        <v>17</v>
      </c>
      <c r="B11" s="77">
        <v>0</v>
      </c>
      <c r="C11" s="77">
        <v>76</v>
      </c>
      <c r="D11" s="78">
        <f t="shared" si="0"/>
        <v>76</v>
      </c>
      <c r="E11" s="75" t="s">
        <v>148</v>
      </c>
      <c r="F11" s="26"/>
      <c r="G11" s="27"/>
      <c r="I11" s="29"/>
    </row>
    <row r="12" spans="1:9" ht="19.5" customHeight="1">
      <c r="A12" s="76" t="s">
        <v>18</v>
      </c>
      <c r="B12" s="77">
        <v>0</v>
      </c>
      <c r="C12" s="77">
        <v>0</v>
      </c>
      <c r="D12" s="78">
        <f t="shared" si="0"/>
        <v>0</v>
      </c>
      <c r="E12" s="75">
        <v>0</v>
      </c>
      <c r="F12" s="26"/>
      <c r="G12" s="27"/>
      <c r="I12" s="61"/>
    </row>
    <row r="13" spans="1:9" ht="41.25" customHeight="1">
      <c r="A13" s="76" t="s">
        <v>19</v>
      </c>
      <c r="B13" s="77">
        <v>1</v>
      </c>
      <c r="C13" s="77">
        <v>1</v>
      </c>
      <c r="D13" s="78">
        <f t="shared" si="0"/>
        <v>0</v>
      </c>
      <c r="E13" s="75">
        <f t="shared" si="1"/>
        <v>100</v>
      </c>
      <c r="F13" s="26"/>
      <c r="G13" s="27"/>
      <c r="I13" s="29"/>
    </row>
    <row r="14" spans="1:9" ht="41.25" customHeight="1">
      <c r="A14" s="76" t="s">
        <v>20</v>
      </c>
      <c r="B14" s="77">
        <v>106</v>
      </c>
      <c r="C14" s="77">
        <v>130</v>
      </c>
      <c r="D14" s="78">
        <f t="shared" si="0"/>
        <v>24</v>
      </c>
      <c r="E14" s="75">
        <f t="shared" si="1"/>
        <v>122.6</v>
      </c>
      <c r="F14" s="26"/>
      <c r="G14" s="27"/>
      <c r="I14" s="29"/>
    </row>
    <row r="15" spans="1:9" ht="42" customHeight="1">
      <c r="A15" s="76" t="s">
        <v>21</v>
      </c>
      <c r="B15" s="77">
        <v>2</v>
      </c>
      <c r="C15" s="77">
        <v>26</v>
      </c>
      <c r="D15" s="78">
        <f t="shared" si="0"/>
        <v>24</v>
      </c>
      <c r="E15" s="75">
        <f t="shared" si="1"/>
        <v>1300</v>
      </c>
      <c r="F15" s="26"/>
      <c r="G15" s="27"/>
      <c r="I15" s="29"/>
    </row>
    <row r="16" spans="1:9" ht="23.25" customHeight="1">
      <c r="A16" s="76" t="s">
        <v>22</v>
      </c>
      <c r="B16" s="77">
        <v>5</v>
      </c>
      <c r="C16" s="77">
        <v>94</v>
      </c>
      <c r="D16" s="78">
        <f t="shared" si="0"/>
        <v>89</v>
      </c>
      <c r="E16" s="75">
        <f t="shared" si="1"/>
        <v>1880</v>
      </c>
      <c r="F16" s="26"/>
      <c r="G16" s="27"/>
      <c r="I16" s="29"/>
    </row>
    <row r="17" spans="1:9" ht="22.5" customHeight="1">
      <c r="A17" s="76" t="s">
        <v>23</v>
      </c>
      <c r="B17" s="77">
        <v>3</v>
      </c>
      <c r="C17" s="77">
        <v>0</v>
      </c>
      <c r="D17" s="78">
        <f t="shared" si="0"/>
        <v>-3</v>
      </c>
      <c r="E17" s="75">
        <f t="shared" si="1"/>
        <v>0</v>
      </c>
      <c r="F17" s="26"/>
      <c r="G17" s="27"/>
      <c r="I17" s="29"/>
    </row>
    <row r="18" spans="1:9" ht="22.5" customHeight="1">
      <c r="A18" s="76" t="s">
        <v>24</v>
      </c>
      <c r="B18" s="77">
        <v>1</v>
      </c>
      <c r="C18" s="77">
        <v>43</v>
      </c>
      <c r="D18" s="78">
        <f t="shared" si="0"/>
        <v>42</v>
      </c>
      <c r="E18" s="75">
        <f t="shared" si="1"/>
        <v>4300</v>
      </c>
      <c r="F18" s="26"/>
      <c r="G18" s="27"/>
      <c r="I18" s="29"/>
    </row>
    <row r="19" spans="1:9" ht="38.25" customHeight="1">
      <c r="A19" s="76" t="s">
        <v>25</v>
      </c>
      <c r="B19" s="77">
        <v>43</v>
      </c>
      <c r="C19" s="77">
        <v>84</v>
      </c>
      <c r="D19" s="78">
        <f t="shared" si="0"/>
        <v>41</v>
      </c>
      <c r="E19" s="75">
        <f t="shared" si="1"/>
        <v>195.3</v>
      </c>
      <c r="F19" s="26"/>
      <c r="G19" s="27"/>
      <c r="I19" s="62"/>
    </row>
    <row r="20" spans="1:9" ht="35.25" customHeight="1">
      <c r="A20" s="76" t="s">
        <v>26</v>
      </c>
      <c r="B20" s="77">
        <v>14</v>
      </c>
      <c r="C20" s="77">
        <v>197</v>
      </c>
      <c r="D20" s="78">
        <f t="shared" si="0"/>
        <v>183</v>
      </c>
      <c r="E20" s="75">
        <f t="shared" si="1"/>
        <v>1407.1</v>
      </c>
      <c r="F20" s="26"/>
      <c r="G20" s="27"/>
      <c r="I20" s="29"/>
    </row>
    <row r="21" spans="1:9" ht="41.25" customHeight="1">
      <c r="A21" s="76" t="s">
        <v>27</v>
      </c>
      <c r="B21" s="77">
        <v>1319</v>
      </c>
      <c r="C21" s="77">
        <v>1000</v>
      </c>
      <c r="D21" s="78">
        <f t="shared" si="0"/>
        <v>-319</v>
      </c>
      <c r="E21" s="75">
        <f t="shared" si="1"/>
        <v>75.8</v>
      </c>
      <c r="F21" s="26"/>
      <c r="G21" s="27"/>
      <c r="I21" s="29"/>
    </row>
    <row r="22" spans="1:9" ht="19.5" customHeight="1">
      <c r="A22" s="76" t="s">
        <v>28</v>
      </c>
      <c r="B22" s="77">
        <v>349</v>
      </c>
      <c r="C22" s="77">
        <v>201</v>
      </c>
      <c r="D22" s="78">
        <f t="shared" si="0"/>
        <v>-148</v>
      </c>
      <c r="E22" s="75">
        <f t="shared" si="1"/>
        <v>57.6</v>
      </c>
      <c r="F22" s="26"/>
      <c r="G22" s="27"/>
      <c r="I22" s="29"/>
    </row>
    <row r="23" spans="1:9" ht="39" customHeight="1">
      <c r="A23" s="76" t="s">
        <v>29</v>
      </c>
      <c r="B23" s="77">
        <v>420</v>
      </c>
      <c r="C23" s="77">
        <v>1365</v>
      </c>
      <c r="D23" s="78">
        <f t="shared" si="0"/>
        <v>945</v>
      </c>
      <c r="E23" s="75">
        <f t="shared" si="1"/>
        <v>325</v>
      </c>
      <c r="F23" s="26"/>
      <c r="G23" s="27"/>
      <c r="I23" s="29"/>
    </row>
    <row r="24" spans="1:9" ht="38.25" customHeight="1">
      <c r="A24" s="76" t="s">
        <v>30</v>
      </c>
      <c r="B24" s="77">
        <v>21</v>
      </c>
      <c r="C24" s="77">
        <v>18</v>
      </c>
      <c r="D24" s="78">
        <f t="shared" si="0"/>
        <v>-3</v>
      </c>
      <c r="E24" s="75">
        <f t="shared" si="1"/>
        <v>85.7</v>
      </c>
      <c r="F24" s="26"/>
      <c r="G24" s="27"/>
      <c r="I24" s="29"/>
    </row>
    <row r="25" spans="1:9" ht="22.5" customHeight="1" thickBot="1">
      <c r="A25" s="79" t="s">
        <v>31</v>
      </c>
      <c r="B25" s="80">
        <v>0</v>
      </c>
      <c r="C25" s="80">
        <v>41</v>
      </c>
      <c r="D25" s="81">
        <f t="shared" si="0"/>
        <v>41</v>
      </c>
      <c r="E25" s="75" t="s">
        <v>149</v>
      </c>
      <c r="F25" s="26"/>
      <c r="G25" s="27"/>
      <c r="I25" s="29"/>
    </row>
    <row r="26" spans="1:9" ht="15.75">
      <c r="A26" s="32"/>
      <c r="B26" s="32">
        <v>0</v>
      </c>
      <c r="C26" s="32">
        <v>0</v>
      </c>
      <c r="D26" s="32">
        <f t="shared" si="0"/>
        <v>0</v>
      </c>
      <c r="E26" s="32"/>
      <c r="I26" s="29"/>
    </row>
    <row r="27" spans="1:5" ht="12.75">
      <c r="A27" s="32"/>
      <c r="B27" s="32"/>
      <c r="C27" s="32"/>
      <c r="D27" s="32"/>
      <c r="E27" s="32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1">
      <selection activeCell="B16" sqref="B16"/>
    </sheetView>
  </sheetViews>
  <sheetFormatPr defaultColWidth="8.8515625" defaultRowHeight="15"/>
  <cols>
    <col min="1" max="1" width="52.8515625" style="28" customWidth="1"/>
    <col min="2" max="2" width="21.28125" style="28" customWidth="1"/>
    <col min="3" max="4" width="22.00390625" style="28" customWidth="1"/>
    <col min="5" max="5" width="21.57421875" style="28" customWidth="1"/>
    <col min="6" max="6" width="8.8515625" style="28" customWidth="1"/>
    <col min="7" max="7" width="10.8515625" style="28" bestFit="1" customWidth="1"/>
    <col min="8" max="16384" width="8.8515625" style="28" customWidth="1"/>
  </cols>
  <sheetData>
    <row r="1" spans="1:5" s="23" customFormat="1" ht="49.5" customHeight="1">
      <c r="A1" s="271" t="s">
        <v>159</v>
      </c>
      <c r="B1" s="271"/>
      <c r="C1" s="271"/>
      <c r="D1" s="271"/>
      <c r="E1" s="271"/>
    </row>
    <row r="2" spans="1:5" s="23" customFormat="1" ht="20.25" customHeight="1">
      <c r="A2" s="272" t="s">
        <v>32</v>
      </c>
      <c r="B2" s="272"/>
      <c r="C2" s="272"/>
      <c r="D2" s="272"/>
      <c r="E2" s="272"/>
    </row>
    <row r="3" spans="1:5" s="23" customFormat="1" ht="17.25" customHeight="1" thickBot="1">
      <c r="A3" s="59"/>
      <c r="B3" s="59"/>
      <c r="C3" s="59"/>
      <c r="D3" s="59"/>
      <c r="E3" s="59"/>
    </row>
    <row r="4" spans="1:5" s="25" customFormat="1" ht="25.5" customHeight="1">
      <c r="A4" s="273"/>
      <c r="B4" s="275" t="s">
        <v>1</v>
      </c>
      <c r="C4" s="275" t="s">
        <v>92</v>
      </c>
      <c r="D4" s="275" t="s">
        <v>43</v>
      </c>
      <c r="E4" s="277"/>
    </row>
    <row r="5" spans="1:5" s="25" customFormat="1" ht="37.5" customHeight="1">
      <c r="A5" s="274"/>
      <c r="B5" s="276"/>
      <c r="C5" s="276"/>
      <c r="D5" s="63" t="s">
        <v>45</v>
      </c>
      <c r="E5" s="64" t="s">
        <v>3</v>
      </c>
    </row>
    <row r="6" spans="1:7" s="33" customFormat="1" ht="34.5" customHeight="1">
      <c r="A6" s="90" t="s">
        <v>12</v>
      </c>
      <c r="B6" s="82">
        <f>SUM(B7:B15)</f>
        <v>2351</v>
      </c>
      <c r="C6" s="82">
        <f>SUM(C7:C15)</f>
        <v>3297</v>
      </c>
      <c r="D6" s="82">
        <f>C6-B6</f>
        <v>946</v>
      </c>
      <c r="E6" s="83">
        <f aca="true" t="shared" si="0" ref="E6:E15">ROUND(C6/B6*100,1)</f>
        <v>140.2</v>
      </c>
      <c r="G6" s="34"/>
    </row>
    <row r="7" spans="1:11" ht="51" customHeight="1">
      <c r="A7" s="84" t="s">
        <v>33</v>
      </c>
      <c r="B7" s="85">
        <v>632</v>
      </c>
      <c r="C7" s="85">
        <v>463</v>
      </c>
      <c r="D7" s="86">
        <f aca="true" t="shared" si="1" ref="D7:D15">C7-B7</f>
        <v>-169</v>
      </c>
      <c r="E7" s="83">
        <f t="shared" si="0"/>
        <v>73.3</v>
      </c>
      <c r="G7" s="34"/>
      <c r="H7" s="35"/>
      <c r="K7" s="35"/>
    </row>
    <row r="8" spans="1:11" ht="27" customHeight="1">
      <c r="A8" s="84" t="s">
        <v>34</v>
      </c>
      <c r="B8" s="85">
        <v>702</v>
      </c>
      <c r="C8" s="85">
        <v>707</v>
      </c>
      <c r="D8" s="86">
        <f t="shared" si="1"/>
        <v>5</v>
      </c>
      <c r="E8" s="83">
        <f t="shared" si="0"/>
        <v>100.7</v>
      </c>
      <c r="G8" s="34"/>
      <c r="H8" s="35"/>
      <c r="K8" s="35"/>
    </row>
    <row r="9" spans="1:11" s="30" customFormat="1" ht="25.5" customHeight="1">
      <c r="A9" s="84" t="s">
        <v>35</v>
      </c>
      <c r="B9" s="85">
        <v>564</v>
      </c>
      <c r="C9" s="85">
        <v>892</v>
      </c>
      <c r="D9" s="86">
        <f t="shared" si="1"/>
        <v>328</v>
      </c>
      <c r="E9" s="83">
        <f t="shared" si="0"/>
        <v>158.2</v>
      </c>
      <c r="F9" s="28"/>
      <c r="G9" s="34"/>
      <c r="H9" s="35"/>
      <c r="I9" s="28"/>
      <c r="K9" s="35"/>
    </row>
    <row r="10" spans="1:11" ht="28.5" customHeight="1">
      <c r="A10" s="84" t="s">
        <v>36</v>
      </c>
      <c r="B10" s="85">
        <v>63</v>
      </c>
      <c r="C10" s="85">
        <v>231</v>
      </c>
      <c r="D10" s="86">
        <f t="shared" si="1"/>
        <v>168</v>
      </c>
      <c r="E10" s="83">
        <f t="shared" si="0"/>
        <v>366.7</v>
      </c>
      <c r="G10" s="34"/>
      <c r="H10" s="35"/>
      <c r="K10" s="35"/>
    </row>
    <row r="11" spans="1:11" ht="28.5" customHeight="1">
      <c r="A11" s="84" t="s">
        <v>37</v>
      </c>
      <c r="B11" s="85">
        <v>147</v>
      </c>
      <c r="C11" s="85">
        <v>407</v>
      </c>
      <c r="D11" s="86">
        <f t="shared" si="1"/>
        <v>260</v>
      </c>
      <c r="E11" s="83">
        <f t="shared" si="0"/>
        <v>276.9</v>
      </c>
      <c r="G11" s="34"/>
      <c r="H11" s="35"/>
      <c r="K11" s="35"/>
    </row>
    <row r="12" spans="1:11" ht="64.5" customHeight="1">
      <c r="A12" s="84" t="s">
        <v>38</v>
      </c>
      <c r="B12" s="85">
        <v>8</v>
      </c>
      <c r="C12" s="85">
        <v>5</v>
      </c>
      <c r="D12" s="86">
        <f t="shared" si="1"/>
        <v>-3</v>
      </c>
      <c r="E12" s="83">
        <f t="shared" si="0"/>
        <v>62.5</v>
      </c>
      <c r="G12" s="34"/>
      <c r="H12" s="35"/>
      <c r="K12" s="35"/>
    </row>
    <row r="13" spans="1:18" ht="30.75" customHeight="1">
      <c r="A13" s="84" t="s">
        <v>39</v>
      </c>
      <c r="B13" s="85">
        <v>32</v>
      </c>
      <c r="C13" s="85">
        <v>96</v>
      </c>
      <c r="D13" s="86">
        <f t="shared" si="1"/>
        <v>64</v>
      </c>
      <c r="E13" s="83">
        <f t="shared" si="0"/>
        <v>300</v>
      </c>
      <c r="G13" s="34"/>
      <c r="H13" s="35"/>
      <c r="K13" s="35"/>
      <c r="R13" s="36"/>
    </row>
    <row r="14" spans="1:18" ht="80.25" customHeight="1">
      <c r="A14" s="84" t="s">
        <v>40</v>
      </c>
      <c r="B14" s="85">
        <v>97</v>
      </c>
      <c r="C14" s="85">
        <v>143</v>
      </c>
      <c r="D14" s="86">
        <f t="shared" si="1"/>
        <v>46</v>
      </c>
      <c r="E14" s="83">
        <f t="shared" si="0"/>
        <v>147.4</v>
      </c>
      <c r="G14" s="34"/>
      <c r="H14" s="35"/>
      <c r="K14" s="35"/>
      <c r="R14" s="36"/>
    </row>
    <row r="15" spans="1:18" ht="33" customHeight="1" thickBot="1">
      <c r="A15" s="87" t="s">
        <v>41</v>
      </c>
      <c r="B15" s="88">
        <v>106</v>
      </c>
      <c r="C15" s="88">
        <v>353</v>
      </c>
      <c r="D15" s="89">
        <f t="shared" si="1"/>
        <v>247</v>
      </c>
      <c r="E15" s="83">
        <f t="shared" si="0"/>
        <v>333</v>
      </c>
      <c r="G15" s="34"/>
      <c r="H15" s="35"/>
      <c r="K15" s="35"/>
      <c r="R15" s="36"/>
    </row>
    <row r="16" spans="1:18" ht="12.75">
      <c r="A16" s="32"/>
      <c r="B16" s="32"/>
      <c r="C16" s="32"/>
      <c r="D16" s="32"/>
      <c r="R16" s="36"/>
    </row>
    <row r="17" spans="1:18" ht="12.75">
      <c r="A17" s="32"/>
      <c r="B17" s="32"/>
      <c r="C17" s="32"/>
      <c r="D17" s="32"/>
      <c r="R17" s="36"/>
    </row>
    <row r="18" ht="12.75">
      <c r="R18" s="36"/>
    </row>
    <row r="19" ht="12.75">
      <c r="R19" s="36"/>
    </row>
    <row r="20" ht="12.75">
      <c r="R20" s="36"/>
    </row>
    <row r="21" ht="12.75">
      <c r="R21" s="36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30"/>
  <sheetViews>
    <sheetView view="pageBreakPreview" zoomScale="75" zoomScaleSheetLayoutView="75" zoomScalePageLayoutView="0" workbookViewId="0" topLeftCell="A1">
      <pane xSplit="1" ySplit="4" topLeftCell="B5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D33" sqref="D33"/>
    </sheetView>
  </sheetViews>
  <sheetFormatPr defaultColWidth="9.140625" defaultRowHeight="15"/>
  <cols>
    <col min="1" max="1" width="52.421875" style="1" customWidth="1"/>
    <col min="2" max="2" width="10.421875" style="1" customWidth="1"/>
    <col min="3" max="3" width="9.421875" style="1" customWidth="1"/>
    <col min="4" max="4" width="9.28125" style="1" customWidth="1"/>
    <col min="5" max="5" width="10.851562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6.25" customHeight="1">
      <c r="A1" s="278" t="s">
        <v>128</v>
      </c>
      <c r="B1" s="278"/>
      <c r="C1" s="278"/>
      <c r="D1" s="278"/>
      <c r="E1" s="278"/>
    </row>
    <row r="2" spans="1:5" ht="27" customHeight="1">
      <c r="A2" s="279" t="s">
        <v>160</v>
      </c>
      <c r="B2" s="279"/>
      <c r="C2" s="279"/>
      <c r="D2" s="279"/>
      <c r="E2" s="279"/>
    </row>
    <row r="3" spans="1:6" ht="18" customHeight="1">
      <c r="A3" s="280" t="s">
        <v>0</v>
      </c>
      <c r="B3" s="280" t="s">
        <v>91</v>
      </c>
      <c r="C3" s="280" t="s">
        <v>92</v>
      </c>
      <c r="D3" s="281" t="s">
        <v>2</v>
      </c>
      <c r="E3" s="281"/>
      <c r="F3" s="2"/>
    </row>
    <row r="4" spans="1:6" ht="50.25" customHeight="1">
      <c r="A4" s="280"/>
      <c r="B4" s="280"/>
      <c r="C4" s="280"/>
      <c r="D4" s="22" t="s">
        <v>3</v>
      </c>
      <c r="E4" s="37" t="s">
        <v>64</v>
      </c>
      <c r="F4" s="2"/>
    </row>
    <row r="5" spans="1:6" ht="21" customHeight="1">
      <c r="A5" s="38" t="s">
        <v>60</v>
      </c>
      <c r="B5" s="99">
        <v>17158</v>
      </c>
      <c r="C5" s="99">
        <v>14686</v>
      </c>
      <c r="D5" s="93">
        <f aca="true" t="shared" si="0" ref="D5:D19">ROUND(C5/B5*100,1)</f>
        <v>85.6</v>
      </c>
      <c r="E5" s="94">
        <f aca="true" t="shared" si="1" ref="E5:E18">C5-B5</f>
        <v>-2472</v>
      </c>
      <c r="F5" s="1" t="s">
        <v>4</v>
      </c>
    </row>
    <row r="6" spans="1:5" ht="15.75">
      <c r="A6" s="39" t="s">
        <v>5</v>
      </c>
      <c r="B6" s="149">
        <v>9185</v>
      </c>
      <c r="C6" s="149">
        <v>8070</v>
      </c>
      <c r="D6" s="97">
        <f t="shared" si="0"/>
        <v>87.9</v>
      </c>
      <c r="E6" s="98">
        <f t="shared" si="1"/>
        <v>-1115</v>
      </c>
    </row>
    <row r="7" spans="1:7" ht="33" customHeight="1">
      <c r="A7" s="38" t="s">
        <v>61</v>
      </c>
      <c r="B7" s="99">
        <v>10232</v>
      </c>
      <c r="C7" s="92">
        <v>10635</v>
      </c>
      <c r="D7" s="93">
        <f t="shared" si="0"/>
        <v>103.9</v>
      </c>
      <c r="E7" s="150">
        <f t="shared" si="1"/>
        <v>403</v>
      </c>
      <c r="F7" s="3"/>
      <c r="G7" s="4"/>
    </row>
    <row r="8" spans="1:7" ht="31.5">
      <c r="A8" s="40" t="s">
        <v>62</v>
      </c>
      <c r="B8" s="149">
        <v>4301</v>
      </c>
      <c r="C8" s="96">
        <v>5241</v>
      </c>
      <c r="D8" s="93">
        <f t="shared" si="0"/>
        <v>121.9</v>
      </c>
      <c r="E8" s="150">
        <f t="shared" si="1"/>
        <v>940</v>
      </c>
      <c r="F8" s="3"/>
      <c r="G8" s="4"/>
    </row>
    <row r="9" spans="1:7" ht="33" customHeight="1">
      <c r="A9" s="41" t="s">
        <v>6</v>
      </c>
      <c r="B9" s="151">
        <v>42</v>
      </c>
      <c r="C9" s="151">
        <v>49.3</v>
      </c>
      <c r="D9" s="285" t="s">
        <v>162</v>
      </c>
      <c r="E9" s="286"/>
      <c r="F9" s="5"/>
      <c r="G9" s="4"/>
    </row>
    <row r="10" spans="1:7" ht="33" customHeight="1">
      <c r="A10" s="39" t="s">
        <v>63</v>
      </c>
      <c r="B10" s="149">
        <v>7</v>
      </c>
      <c r="C10" s="149">
        <v>11</v>
      </c>
      <c r="D10" s="93">
        <f>ROUND(C10/B10*100,1)</f>
        <v>157.1</v>
      </c>
      <c r="E10" s="150">
        <f>C10-B10</f>
        <v>4</v>
      </c>
      <c r="F10" s="5"/>
      <c r="G10" s="4"/>
    </row>
    <row r="11" spans="1:7" ht="36" customHeight="1">
      <c r="A11" s="39" t="s">
        <v>132</v>
      </c>
      <c r="B11" s="149">
        <v>167</v>
      </c>
      <c r="C11" s="149">
        <v>242</v>
      </c>
      <c r="D11" s="152">
        <f>ROUND(C11/B11*100,1)</f>
        <v>144.9</v>
      </c>
      <c r="E11" s="153">
        <f>C11-B11</f>
        <v>75</v>
      </c>
      <c r="F11" s="5"/>
      <c r="G11" s="4"/>
    </row>
    <row r="12" spans="1:5" ht="33" customHeight="1">
      <c r="A12" s="39" t="s">
        <v>65</v>
      </c>
      <c r="B12" s="96">
        <v>3202</v>
      </c>
      <c r="C12" s="149">
        <v>2924</v>
      </c>
      <c r="D12" s="97">
        <f t="shared" si="0"/>
        <v>91.3</v>
      </c>
      <c r="E12" s="98">
        <f t="shared" si="1"/>
        <v>-278</v>
      </c>
    </row>
    <row r="13" spans="1:5" ht="16.5" customHeight="1">
      <c r="A13" s="39" t="s">
        <v>66</v>
      </c>
      <c r="B13" s="96">
        <v>210</v>
      </c>
      <c r="C13" s="149">
        <v>189</v>
      </c>
      <c r="D13" s="97">
        <f t="shared" si="0"/>
        <v>90</v>
      </c>
      <c r="E13" s="98">
        <f>C13-B13</f>
        <v>-21</v>
      </c>
    </row>
    <row r="14" spans="1:5" ht="17.25" customHeight="1">
      <c r="A14" s="39" t="s">
        <v>67</v>
      </c>
      <c r="B14" s="158">
        <v>0</v>
      </c>
      <c r="C14" s="159">
        <v>2</v>
      </c>
      <c r="D14" s="97" t="e">
        <f t="shared" si="0"/>
        <v>#DIV/0!</v>
      </c>
      <c r="E14" s="160">
        <f>C14-B14</f>
        <v>2</v>
      </c>
    </row>
    <row r="15" spans="1:6" ht="33.75" customHeight="1">
      <c r="A15" s="38" t="s">
        <v>68</v>
      </c>
      <c r="B15" s="92">
        <v>2238</v>
      </c>
      <c r="C15" s="154">
        <v>2113</v>
      </c>
      <c r="D15" s="93">
        <f t="shared" si="0"/>
        <v>94.4</v>
      </c>
      <c r="E15" s="94">
        <f t="shared" si="1"/>
        <v>-125</v>
      </c>
      <c r="F15" s="6"/>
    </row>
    <row r="16" spans="1:6" ht="31.5">
      <c r="A16" s="39" t="s">
        <v>69</v>
      </c>
      <c r="B16" s="149">
        <v>2452</v>
      </c>
      <c r="C16" s="149">
        <v>2695</v>
      </c>
      <c r="D16" s="155">
        <f t="shared" si="0"/>
        <v>109.9</v>
      </c>
      <c r="E16" s="98">
        <f t="shared" si="1"/>
        <v>243</v>
      </c>
      <c r="F16" s="7"/>
    </row>
    <row r="17" spans="1:11" ht="15.75">
      <c r="A17" s="91" t="s">
        <v>9</v>
      </c>
      <c r="B17" s="92">
        <v>12823</v>
      </c>
      <c r="C17" s="92">
        <v>14571</v>
      </c>
      <c r="D17" s="93">
        <f t="shared" si="0"/>
        <v>113.6</v>
      </c>
      <c r="E17" s="94">
        <f t="shared" si="1"/>
        <v>1748</v>
      </c>
      <c r="F17" s="7"/>
      <c r="K17" s="8"/>
    </row>
    <row r="18" spans="1:6" ht="16.5" customHeight="1">
      <c r="A18" s="95" t="s">
        <v>5</v>
      </c>
      <c r="B18" s="96">
        <v>12101</v>
      </c>
      <c r="C18" s="96">
        <v>13353</v>
      </c>
      <c r="D18" s="97">
        <f t="shared" si="0"/>
        <v>110.3</v>
      </c>
      <c r="E18" s="98">
        <f t="shared" si="1"/>
        <v>1252</v>
      </c>
      <c r="F18" s="7"/>
    </row>
    <row r="19" spans="1:6" ht="37.5" customHeight="1">
      <c r="A19" s="91" t="s">
        <v>163</v>
      </c>
      <c r="B19" s="92">
        <v>1803</v>
      </c>
      <c r="C19" s="99">
        <v>2388</v>
      </c>
      <c r="D19" s="97">
        <f t="shared" si="0"/>
        <v>132.4</v>
      </c>
      <c r="E19" s="100" t="s">
        <v>164</v>
      </c>
      <c r="F19" s="7"/>
    </row>
    <row r="20" spans="1:5" ht="9" customHeight="1">
      <c r="A20" s="287" t="s">
        <v>161</v>
      </c>
      <c r="B20" s="287"/>
      <c r="C20" s="287"/>
      <c r="D20" s="287"/>
      <c r="E20" s="287"/>
    </row>
    <row r="21" spans="1:5" ht="21.75" customHeight="1">
      <c r="A21" s="288"/>
      <c r="B21" s="288"/>
      <c r="C21" s="288"/>
      <c r="D21" s="288"/>
      <c r="E21" s="288"/>
    </row>
    <row r="22" spans="1:5" ht="12.75" customHeight="1">
      <c r="A22" s="280" t="s">
        <v>0</v>
      </c>
      <c r="B22" s="280" t="s">
        <v>91</v>
      </c>
      <c r="C22" s="280" t="s">
        <v>92</v>
      </c>
      <c r="D22" s="289" t="s">
        <v>2</v>
      </c>
      <c r="E22" s="290"/>
    </row>
    <row r="23" spans="1:5" ht="48.75" customHeight="1">
      <c r="A23" s="280"/>
      <c r="B23" s="280"/>
      <c r="C23" s="280"/>
      <c r="D23" s="22" t="s">
        <v>3</v>
      </c>
      <c r="E23" s="37" t="s">
        <v>64</v>
      </c>
    </row>
    <row r="24" spans="1:8" ht="26.25" customHeight="1">
      <c r="A24" s="91" t="s">
        <v>60</v>
      </c>
      <c r="B24" s="92">
        <v>5483</v>
      </c>
      <c r="C24" s="99">
        <v>4562</v>
      </c>
      <c r="D24" s="93">
        <f>ROUND(C24/B24*100,1)</f>
        <v>83.2</v>
      </c>
      <c r="E24" s="94">
        <f>C24-B24</f>
        <v>-921</v>
      </c>
      <c r="G24" s="9"/>
      <c r="H24" s="9"/>
    </row>
    <row r="25" spans="1:5" ht="31.5">
      <c r="A25" s="91" t="s">
        <v>70</v>
      </c>
      <c r="B25" s="92">
        <v>4364</v>
      </c>
      <c r="C25" s="99">
        <v>3624</v>
      </c>
      <c r="D25" s="93">
        <f>ROUND(C25/B25*100,1)</f>
        <v>83</v>
      </c>
      <c r="E25" s="150">
        <f>C25-B25</f>
        <v>-740</v>
      </c>
    </row>
    <row r="26" spans="1:5" ht="24" customHeight="1">
      <c r="A26" s="91" t="s">
        <v>71</v>
      </c>
      <c r="B26" s="99">
        <v>1375</v>
      </c>
      <c r="C26" s="99">
        <v>2267</v>
      </c>
      <c r="D26" s="93">
        <f>ROUND(C26/B26*100,1)</f>
        <v>164.9</v>
      </c>
      <c r="E26" s="150">
        <f>C26-B26</f>
        <v>892</v>
      </c>
    </row>
    <row r="27" spans="1:5" ht="38.25" customHeight="1">
      <c r="A27" s="91" t="s">
        <v>72</v>
      </c>
      <c r="B27" s="156">
        <v>879</v>
      </c>
      <c r="C27" s="156">
        <v>457</v>
      </c>
      <c r="D27" s="93">
        <f>ROUND(C27/B27*100,1)</f>
        <v>52</v>
      </c>
      <c r="E27" s="150">
        <f>C27-B27</f>
        <v>-422</v>
      </c>
    </row>
    <row r="28" spans="1:10" ht="34.5" customHeight="1">
      <c r="A28" s="102" t="s">
        <v>7</v>
      </c>
      <c r="B28" s="99">
        <v>4084</v>
      </c>
      <c r="C28" s="99">
        <v>5040</v>
      </c>
      <c r="D28" s="101">
        <f>ROUND(C28/B28*100,1)</f>
        <v>123.4</v>
      </c>
      <c r="E28" s="103" t="s">
        <v>166</v>
      </c>
      <c r="F28" s="7"/>
      <c r="G28" s="7"/>
      <c r="I28" s="7"/>
      <c r="J28" s="10"/>
    </row>
    <row r="29" spans="1:5" ht="24.75" customHeight="1">
      <c r="A29" s="91" t="s">
        <v>8</v>
      </c>
      <c r="B29" s="104">
        <v>4</v>
      </c>
      <c r="C29" s="104">
        <v>2</v>
      </c>
      <c r="D29" s="282" t="s">
        <v>165</v>
      </c>
      <c r="E29" s="283"/>
    </row>
    <row r="30" spans="1:5" ht="33" customHeight="1">
      <c r="A30" s="284"/>
      <c r="B30" s="284"/>
      <c r="C30" s="284"/>
      <c r="D30" s="284"/>
      <c r="E30" s="284"/>
    </row>
  </sheetData>
  <sheetProtection/>
  <mergeCells count="14">
    <mergeCell ref="D29:E29"/>
    <mergeCell ref="A30:E30"/>
    <mergeCell ref="D9:E9"/>
    <mergeCell ref="A20:E21"/>
    <mergeCell ref="A22:A23"/>
    <mergeCell ref="B22:B23"/>
    <mergeCell ref="C22:C23"/>
    <mergeCell ref="D22:E22"/>
    <mergeCell ref="A1:E1"/>
    <mergeCell ref="A2:E2"/>
    <mergeCell ref="A3:A4"/>
    <mergeCell ref="B3:B4"/>
    <mergeCell ref="C3:C4"/>
    <mergeCell ref="D3:E3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EK47"/>
  <sheetViews>
    <sheetView view="pageBreakPreview" zoomScale="75" zoomScaleNormal="75" zoomScaleSheetLayoutView="75" zoomScalePageLayoutView="0" workbookViewId="0" topLeftCell="A1">
      <pane xSplit="1" ySplit="14" topLeftCell="G15" activePane="bottomRight" state="frozen"/>
      <selection pane="topLeft" activeCell="K10" sqref="K10"/>
      <selection pane="topRight" activeCell="K10" sqref="K10"/>
      <selection pane="bottomLeft" activeCell="K10" sqref="K10"/>
      <selection pane="bottomRight" activeCell="DE1" sqref="DE1:DK16384"/>
    </sheetView>
  </sheetViews>
  <sheetFormatPr defaultColWidth="9.140625" defaultRowHeight="15"/>
  <cols>
    <col min="1" max="1" width="19.140625" style="11" customWidth="1"/>
    <col min="2" max="2" width="9.28125" style="11" customWidth="1"/>
    <col min="3" max="3" width="8.28125" style="11" customWidth="1"/>
    <col min="4" max="4" width="8.57421875" style="11" customWidth="1"/>
    <col min="5" max="5" width="8.00390625" style="11" customWidth="1"/>
    <col min="6" max="6" width="8.140625" style="11" customWidth="1"/>
    <col min="7" max="7" width="7.8515625" style="11" customWidth="1"/>
    <col min="8" max="8" width="6.00390625" style="11" customWidth="1"/>
    <col min="9" max="9" width="8.7109375" style="11" customWidth="1"/>
    <col min="10" max="10" width="7.8515625" style="11" customWidth="1"/>
    <col min="11" max="11" width="7.7109375" style="11" customWidth="1"/>
    <col min="12" max="12" width="7.421875" style="11" customWidth="1"/>
    <col min="13" max="13" width="7.00390625" style="11" customWidth="1"/>
    <col min="14" max="14" width="7.421875" style="11" customWidth="1"/>
    <col min="15" max="15" width="8.00390625" style="11" customWidth="1"/>
    <col min="16" max="16" width="8.140625" style="11" customWidth="1"/>
    <col min="17" max="17" width="6.57421875" style="11" customWidth="1"/>
    <col min="18" max="19" width="8.28125" style="11" customWidth="1"/>
    <col min="20" max="20" width="6.421875" style="11" customWidth="1"/>
    <col min="21" max="21" width="7.28125" style="11" customWidth="1"/>
    <col min="22" max="22" width="9.00390625" style="11" customWidth="1"/>
    <col min="23" max="23" width="6.57421875" style="11" customWidth="1"/>
    <col min="24" max="24" width="7.421875" style="11" customWidth="1"/>
    <col min="25" max="25" width="7.28125" style="11" customWidth="1"/>
    <col min="26" max="26" width="6.8515625" style="11" customWidth="1"/>
    <col min="27" max="27" width="8.57421875" style="11" customWidth="1"/>
    <col min="28" max="28" width="6.57421875" style="11" customWidth="1"/>
    <col min="29" max="29" width="8.7109375" style="11" customWidth="1"/>
    <col min="30" max="30" width="8.28125" style="11" customWidth="1"/>
    <col min="31" max="31" width="8.57421875" style="11" customWidth="1"/>
    <col min="32" max="32" width="7.7109375" style="11" customWidth="1"/>
    <col min="33" max="33" width="8.00390625" style="11" customWidth="1"/>
    <col min="34" max="35" width="9.00390625" style="11" customWidth="1"/>
    <col min="36" max="36" width="5.8515625" style="11" customWidth="1"/>
    <col min="37" max="37" width="5.7109375" style="11" customWidth="1"/>
    <col min="38" max="38" width="6.57421875" style="11" customWidth="1"/>
    <col min="39" max="39" width="7.421875" style="11" customWidth="1"/>
    <col min="40" max="40" width="8.00390625" style="11" customWidth="1"/>
    <col min="41" max="41" width="10.00390625" style="11" customWidth="1"/>
    <col min="42" max="42" width="9.140625" style="11" customWidth="1"/>
    <col min="43" max="43" width="6.28125" style="11" customWidth="1"/>
    <col min="44" max="44" width="7.00390625" style="11" customWidth="1"/>
    <col min="45" max="45" width="7.7109375" style="11" customWidth="1"/>
    <col min="46" max="46" width="7.57421875" style="11" hidden="1" customWidth="1"/>
    <col min="47" max="47" width="6.140625" style="11" hidden="1" customWidth="1"/>
    <col min="48" max="48" width="6.00390625" style="11" hidden="1" customWidth="1"/>
    <col min="49" max="49" width="6.140625" style="11" hidden="1" customWidth="1"/>
    <col min="50" max="50" width="5.7109375" style="11" hidden="1" customWidth="1"/>
    <col min="51" max="51" width="6.421875" style="11" customWidth="1"/>
    <col min="52" max="52" width="7.421875" style="11" customWidth="1"/>
    <col min="53" max="54" width="7.28125" style="11" customWidth="1"/>
    <col min="55" max="55" width="7.421875" style="11" customWidth="1"/>
    <col min="56" max="56" width="7.7109375" style="11" customWidth="1"/>
    <col min="57" max="57" width="7.8515625" style="11" customWidth="1"/>
    <col min="58" max="58" width="7.421875" style="11" customWidth="1"/>
    <col min="59" max="59" width="6.7109375" style="11" customWidth="1"/>
    <col min="60" max="60" width="7.421875" style="11" customWidth="1"/>
    <col min="61" max="61" width="8.421875" style="11" customWidth="1"/>
    <col min="62" max="62" width="8.57421875" style="11" customWidth="1"/>
    <col min="63" max="63" width="6.00390625" style="11" customWidth="1"/>
    <col min="64" max="64" width="7.00390625" style="11" customWidth="1"/>
    <col min="65" max="65" width="7.421875" style="11" customWidth="1"/>
    <col min="66" max="66" width="7.28125" style="11" customWidth="1"/>
    <col min="67" max="67" width="7.7109375" style="11" customWidth="1"/>
    <col min="68" max="68" width="7.421875" style="11" customWidth="1"/>
    <col min="69" max="69" width="5.8515625" style="11" customWidth="1"/>
    <col min="70" max="70" width="7.7109375" style="11" customWidth="1"/>
    <col min="71" max="71" width="7.140625" style="11" customWidth="1"/>
    <col min="72" max="72" width="8.00390625" style="11" customWidth="1"/>
    <col min="73" max="73" width="9.28125" style="11" customWidth="1"/>
    <col min="74" max="74" width="7.00390625" style="11" customWidth="1"/>
    <col min="75" max="75" width="6.421875" style="11" customWidth="1"/>
    <col min="76" max="76" width="7.57421875" style="11" customWidth="1"/>
    <col min="77" max="77" width="7.28125" style="11" customWidth="1"/>
    <col min="78" max="78" width="6.421875" style="11" customWidth="1"/>
    <col min="79" max="79" width="6.57421875" style="11" customWidth="1"/>
    <col min="80" max="80" width="6.421875" style="11" customWidth="1"/>
    <col min="81" max="81" width="8.57421875" style="11" customWidth="1"/>
    <col min="82" max="82" width="8.7109375" style="11" customWidth="1"/>
    <col min="83" max="83" width="8.28125" style="11" customWidth="1"/>
    <col min="84" max="84" width="9.7109375" style="11" customWidth="1"/>
    <col min="85" max="85" width="9.140625" style="11" customWidth="1"/>
    <col min="86" max="86" width="10.421875" style="11" customWidth="1"/>
    <col min="87" max="87" width="7.7109375" style="11" customWidth="1"/>
    <col min="88" max="89" width="9.28125" style="11" customWidth="1"/>
    <col min="90" max="90" width="10.57421875" style="11" customWidth="1"/>
    <col min="91" max="91" width="12.00390625" style="11" customWidth="1"/>
    <col min="92" max="92" width="8.7109375" style="11" customWidth="1"/>
    <col min="93" max="93" width="7.00390625" style="11" hidden="1" customWidth="1"/>
    <col min="94" max="94" width="7.8515625" style="11" hidden="1" customWidth="1"/>
    <col min="95" max="95" width="7.00390625" style="11" hidden="1" customWidth="1"/>
    <col min="96" max="96" width="9.140625" style="11" hidden="1" customWidth="1"/>
    <col min="97" max="97" width="8.8515625" style="11" customWidth="1"/>
    <col min="98" max="98" width="8.421875" style="11" customWidth="1"/>
    <col min="99" max="99" width="7.140625" style="11" customWidth="1"/>
    <col min="100" max="100" width="8.00390625" style="11" customWidth="1"/>
    <col min="101" max="101" width="7.57421875" style="11" customWidth="1"/>
    <col min="102" max="102" width="8.00390625" style="11" customWidth="1"/>
    <col min="103" max="103" width="6.8515625" style="11" customWidth="1"/>
    <col min="104" max="108" width="9.140625" style="11" customWidth="1"/>
    <col min="109" max="110" width="9.140625" style="11" hidden="1" customWidth="1"/>
    <col min="111" max="115" width="0" style="11" hidden="1" customWidth="1"/>
    <col min="116" max="131" width="9.140625" style="11" customWidth="1"/>
    <col min="132" max="132" width="7.00390625" style="11" customWidth="1"/>
    <col min="133" max="133" width="9.140625" style="11" customWidth="1"/>
    <col min="134" max="134" width="7.57421875" style="11" customWidth="1"/>
    <col min="135" max="16384" width="9.140625" style="11" customWidth="1"/>
  </cols>
  <sheetData>
    <row r="1" spans="1:141" ht="21.75" customHeight="1">
      <c r="A1" s="197"/>
      <c r="B1" s="291" t="s">
        <v>73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198"/>
      <c r="Y1" s="198"/>
      <c r="Z1" s="198"/>
      <c r="AA1" s="198"/>
      <c r="AB1" s="198"/>
      <c r="AC1" s="198"/>
      <c r="AD1" s="198"/>
      <c r="AE1" s="198"/>
      <c r="AF1" s="199"/>
      <c r="AG1" s="200"/>
      <c r="AH1" s="200"/>
      <c r="AI1" s="201"/>
      <c r="AJ1" s="201"/>
      <c r="AK1" s="201"/>
      <c r="AL1" s="201"/>
      <c r="AM1" s="201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O1" s="144"/>
      <c r="BP1" s="144"/>
      <c r="BX1" s="144"/>
      <c r="BY1" s="144"/>
      <c r="BZ1" s="142"/>
      <c r="CA1" s="142"/>
      <c r="CB1" s="142"/>
      <c r="CC1" s="142"/>
      <c r="CD1" s="142"/>
      <c r="CE1" s="142"/>
      <c r="CG1" s="142"/>
      <c r="CI1" s="144"/>
      <c r="CJ1" s="144"/>
      <c r="CK1" s="144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DA1" s="142"/>
      <c r="DB1" s="142"/>
      <c r="DC1" s="142"/>
      <c r="DF1" s="142"/>
      <c r="DG1" s="142"/>
      <c r="DK1" s="142"/>
      <c r="DL1" s="142"/>
      <c r="DM1" s="142"/>
      <c r="DN1" s="142"/>
      <c r="DO1" s="171"/>
      <c r="DQ1" s="171"/>
      <c r="DR1" s="171"/>
      <c r="DT1" s="144"/>
      <c r="DW1" s="144"/>
      <c r="EA1" s="337"/>
      <c r="EB1" s="337"/>
      <c r="EC1" s="337"/>
      <c r="ED1" s="337"/>
      <c r="EE1" s="337"/>
      <c r="EF1" s="337"/>
      <c r="EG1" s="337"/>
      <c r="EH1" s="337"/>
      <c r="EI1" s="337"/>
      <c r="EJ1" s="337"/>
      <c r="EK1" s="337"/>
    </row>
    <row r="2" spans="1:140" ht="42.75" customHeight="1" thickBot="1">
      <c r="A2" s="145"/>
      <c r="B2" s="292" t="s">
        <v>167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172"/>
      <c r="Y2" s="172"/>
      <c r="Z2" s="172"/>
      <c r="AA2" s="172"/>
      <c r="AB2" s="172"/>
      <c r="AC2" s="172"/>
      <c r="AD2" s="172"/>
      <c r="AE2" s="172"/>
      <c r="AF2" s="210"/>
      <c r="AG2" s="210"/>
      <c r="AH2" s="210"/>
      <c r="AI2" s="146"/>
      <c r="AJ2" s="146"/>
      <c r="AK2" s="146"/>
      <c r="AL2" s="146"/>
      <c r="AM2" s="146"/>
      <c r="AN2" s="147"/>
      <c r="AO2" s="147"/>
      <c r="AP2" s="148"/>
      <c r="AQ2" s="148"/>
      <c r="AR2" s="148"/>
      <c r="AS2" s="148"/>
      <c r="AT2" s="144" t="s">
        <v>74</v>
      </c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4" t="s">
        <v>74</v>
      </c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4" t="s">
        <v>74</v>
      </c>
      <c r="DD2" s="148"/>
      <c r="DE2" s="148"/>
      <c r="DF2" s="148"/>
      <c r="DG2" s="148"/>
      <c r="DH2" s="148"/>
      <c r="DI2" s="148"/>
      <c r="DK2" s="148"/>
      <c r="DL2" s="148"/>
      <c r="DM2" s="148"/>
      <c r="DN2" s="148"/>
      <c r="DO2" s="12"/>
      <c r="DP2" s="12"/>
      <c r="DQ2" s="12"/>
      <c r="DR2" s="12"/>
      <c r="DS2" s="12"/>
      <c r="DT2" s="12"/>
      <c r="EJ2" s="144" t="s">
        <v>74</v>
      </c>
    </row>
    <row r="3" spans="1:141" ht="24" customHeight="1">
      <c r="A3" s="293" t="s">
        <v>133</v>
      </c>
      <c r="B3" s="296" t="s">
        <v>95</v>
      </c>
      <c r="C3" s="296"/>
      <c r="D3" s="296"/>
      <c r="E3" s="296"/>
      <c r="F3" s="298" t="s">
        <v>96</v>
      </c>
      <c r="G3" s="299"/>
      <c r="H3" s="299"/>
      <c r="I3" s="300"/>
      <c r="J3" s="298" t="s">
        <v>97</v>
      </c>
      <c r="K3" s="299"/>
      <c r="L3" s="299"/>
      <c r="M3" s="300"/>
      <c r="N3" s="298" t="s">
        <v>98</v>
      </c>
      <c r="O3" s="299"/>
      <c r="P3" s="299"/>
      <c r="Q3" s="300"/>
      <c r="R3" s="298" t="s">
        <v>99</v>
      </c>
      <c r="S3" s="299"/>
      <c r="T3" s="300"/>
      <c r="U3" s="298" t="s">
        <v>100</v>
      </c>
      <c r="V3" s="299"/>
      <c r="W3" s="299"/>
      <c r="X3" s="300"/>
      <c r="Y3" s="296" t="s">
        <v>101</v>
      </c>
      <c r="Z3" s="296"/>
      <c r="AA3" s="296"/>
      <c r="AB3" s="296"/>
      <c r="AC3" s="298" t="s">
        <v>102</v>
      </c>
      <c r="AD3" s="299"/>
      <c r="AE3" s="299"/>
      <c r="AF3" s="300"/>
      <c r="AG3" s="298" t="s">
        <v>103</v>
      </c>
      <c r="AH3" s="299"/>
      <c r="AI3" s="300"/>
      <c r="AJ3" s="298" t="s">
        <v>105</v>
      </c>
      <c r="AK3" s="299"/>
      <c r="AL3" s="299"/>
      <c r="AM3" s="300"/>
      <c r="AN3" s="298" t="s">
        <v>104</v>
      </c>
      <c r="AO3" s="299"/>
      <c r="AP3" s="299"/>
      <c r="AQ3" s="300"/>
      <c r="AR3" s="298" t="s">
        <v>153</v>
      </c>
      <c r="AS3" s="299"/>
      <c r="AT3" s="299"/>
      <c r="AU3" s="299"/>
      <c r="AV3" s="299"/>
      <c r="AW3" s="299"/>
      <c r="AX3" s="299"/>
      <c r="AY3" s="300"/>
      <c r="AZ3" s="298" t="s">
        <v>106</v>
      </c>
      <c r="BA3" s="299"/>
      <c r="BB3" s="299"/>
      <c r="BC3" s="300"/>
      <c r="BD3" s="298" t="s">
        <v>107</v>
      </c>
      <c r="BE3" s="299"/>
      <c r="BF3" s="300"/>
      <c r="BG3" s="298" t="s">
        <v>108</v>
      </c>
      <c r="BH3" s="299"/>
      <c r="BI3" s="299"/>
      <c r="BJ3" s="300"/>
      <c r="BK3" s="298" t="s">
        <v>109</v>
      </c>
      <c r="BL3" s="299"/>
      <c r="BM3" s="299"/>
      <c r="BN3" s="300"/>
      <c r="BO3" s="298" t="s">
        <v>110</v>
      </c>
      <c r="BP3" s="299"/>
      <c r="BQ3" s="299"/>
      <c r="BR3" s="300"/>
      <c r="BS3" s="298" t="s">
        <v>111</v>
      </c>
      <c r="BT3" s="299"/>
      <c r="BU3" s="299"/>
      <c r="BV3" s="300"/>
      <c r="BW3" s="298" t="s">
        <v>112</v>
      </c>
      <c r="BX3" s="299"/>
      <c r="BY3" s="300"/>
      <c r="BZ3" s="298" t="s">
        <v>154</v>
      </c>
      <c r="CA3" s="299"/>
      <c r="CB3" s="300"/>
      <c r="CC3" s="298" t="s">
        <v>113</v>
      </c>
      <c r="CD3" s="299"/>
      <c r="CE3" s="300"/>
      <c r="CF3" s="298" t="s">
        <v>150</v>
      </c>
      <c r="CG3" s="299"/>
      <c r="CH3" s="300"/>
      <c r="CI3" s="316" t="s">
        <v>131</v>
      </c>
      <c r="CJ3" s="317"/>
      <c r="CK3" s="318"/>
      <c r="CL3" s="307" t="s">
        <v>114</v>
      </c>
      <c r="CM3" s="308"/>
      <c r="CN3" s="309"/>
      <c r="CO3" s="211"/>
      <c r="CP3" s="212"/>
      <c r="CQ3" s="212"/>
      <c r="CR3" s="212"/>
      <c r="CS3" s="307" t="s">
        <v>115</v>
      </c>
      <c r="CT3" s="308"/>
      <c r="CU3" s="308"/>
      <c r="CV3" s="309"/>
      <c r="CW3" s="296" t="s">
        <v>9</v>
      </c>
      <c r="CX3" s="296"/>
      <c r="CY3" s="296"/>
      <c r="CZ3" s="296"/>
      <c r="DA3" s="296"/>
      <c r="DB3" s="296"/>
      <c r="DC3" s="296"/>
      <c r="DD3" s="296"/>
      <c r="DE3" s="298" t="s">
        <v>155</v>
      </c>
      <c r="DF3" s="299"/>
      <c r="DG3" s="299"/>
      <c r="DH3" s="300"/>
      <c r="DI3" s="298" t="s">
        <v>134</v>
      </c>
      <c r="DJ3" s="299"/>
      <c r="DK3" s="300"/>
      <c r="DL3" s="298" t="s">
        <v>134</v>
      </c>
      <c r="DM3" s="299"/>
      <c r="DN3" s="300"/>
      <c r="DO3" s="298" t="s">
        <v>116</v>
      </c>
      <c r="DP3" s="299"/>
      <c r="DQ3" s="299"/>
      <c r="DR3" s="300"/>
      <c r="DS3" s="296" t="s">
        <v>117</v>
      </c>
      <c r="DT3" s="296"/>
      <c r="DU3" s="296"/>
      <c r="DV3" s="296"/>
      <c r="DW3" s="298" t="s">
        <v>118</v>
      </c>
      <c r="DX3" s="299"/>
      <c r="DY3" s="299"/>
      <c r="DZ3" s="299"/>
      <c r="EA3" s="299"/>
      <c r="EB3" s="299"/>
      <c r="EC3" s="299"/>
      <c r="ED3" s="300"/>
      <c r="EE3" s="298" t="s">
        <v>7</v>
      </c>
      <c r="EF3" s="299"/>
      <c r="EG3" s="299"/>
      <c r="EH3" s="300"/>
      <c r="EI3" s="296" t="s">
        <v>156</v>
      </c>
      <c r="EJ3" s="296"/>
      <c r="EK3" s="296"/>
    </row>
    <row r="4" spans="1:141" ht="26.25" customHeight="1">
      <c r="A4" s="294"/>
      <c r="B4" s="296"/>
      <c r="C4" s="296"/>
      <c r="D4" s="296"/>
      <c r="E4" s="296"/>
      <c r="F4" s="301"/>
      <c r="G4" s="302"/>
      <c r="H4" s="302"/>
      <c r="I4" s="303"/>
      <c r="J4" s="301"/>
      <c r="K4" s="302"/>
      <c r="L4" s="302"/>
      <c r="M4" s="303"/>
      <c r="N4" s="301"/>
      <c r="O4" s="302"/>
      <c r="P4" s="302"/>
      <c r="Q4" s="303"/>
      <c r="R4" s="301"/>
      <c r="S4" s="302"/>
      <c r="T4" s="303"/>
      <c r="U4" s="301"/>
      <c r="V4" s="302"/>
      <c r="W4" s="302"/>
      <c r="X4" s="303"/>
      <c r="Y4" s="301" t="s">
        <v>119</v>
      </c>
      <c r="Z4" s="302"/>
      <c r="AA4" s="302"/>
      <c r="AB4" s="303"/>
      <c r="AC4" s="301"/>
      <c r="AD4" s="302"/>
      <c r="AE4" s="302"/>
      <c r="AF4" s="303"/>
      <c r="AG4" s="301"/>
      <c r="AH4" s="302"/>
      <c r="AI4" s="303"/>
      <c r="AJ4" s="301"/>
      <c r="AK4" s="302"/>
      <c r="AL4" s="302"/>
      <c r="AM4" s="303"/>
      <c r="AN4" s="301"/>
      <c r="AO4" s="302"/>
      <c r="AP4" s="302"/>
      <c r="AQ4" s="303"/>
      <c r="AR4" s="301"/>
      <c r="AS4" s="302"/>
      <c r="AT4" s="302"/>
      <c r="AU4" s="302"/>
      <c r="AV4" s="302"/>
      <c r="AW4" s="302"/>
      <c r="AX4" s="302"/>
      <c r="AY4" s="303"/>
      <c r="AZ4" s="301"/>
      <c r="BA4" s="302"/>
      <c r="BB4" s="302"/>
      <c r="BC4" s="303"/>
      <c r="BD4" s="301"/>
      <c r="BE4" s="302"/>
      <c r="BF4" s="303"/>
      <c r="BG4" s="301"/>
      <c r="BH4" s="302"/>
      <c r="BI4" s="302"/>
      <c r="BJ4" s="303"/>
      <c r="BK4" s="301"/>
      <c r="BL4" s="302"/>
      <c r="BM4" s="302"/>
      <c r="BN4" s="303"/>
      <c r="BO4" s="301"/>
      <c r="BP4" s="302"/>
      <c r="BQ4" s="302"/>
      <c r="BR4" s="303"/>
      <c r="BS4" s="301"/>
      <c r="BT4" s="302"/>
      <c r="BU4" s="302"/>
      <c r="BV4" s="303"/>
      <c r="BW4" s="301"/>
      <c r="BX4" s="302"/>
      <c r="BY4" s="303"/>
      <c r="BZ4" s="301"/>
      <c r="CA4" s="302"/>
      <c r="CB4" s="303"/>
      <c r="CC4" s="301"/>
      <c r="CD4" s="302"/>
      <c r="CE4" s="303"/>
      <c r="CF4" s="301"/>
      <c r="CG4" s="302"/>
      <c r="CH4" s="303"/>
      <c r="CI4" s="319"/>
      <c r="CJ4" s="320"/>
      <c r="CK4" s="321"/>
      <c r="CL4" s="310"/>
      <c r="CM4" s="311"/>
      <c r="CN4" s="312"/>
      <c r="CO4" s="213"/>
      <c r="CP4" s="214"/>
      <c r="CQ4" s="310" t="s">
        <v>120</v>
      </c>
      <c r="CR4" s="312"/>
      <c r="CS4" s="310"/>
      <c r="CT4" s="311"/>
      <c r="CU4" s="311"/>
      <c r="CV4" s="312"/>
      <c r="CW4" s="296"/>
      <c r="CX4" s="296"/>
      <c r="CY4" s="296"/>
      <c r="CZ4" s="296"/>
      <c r="DA4" s="296"/>
      <c r="DB4" s="296"/>
      <c r="DC4" s="296"/>
      <c r="DD4" s="296"/>
      <c r="DE4" s="301"/>
      <c r="DF4" s="302"/>
      <c r="DG4" s="302"/>
      <c r="DH4" s="303"/>
      <c r="DI4" s="301"/>
      <c r="DJ4" s="302"/>
      <c r="DK4" s="303"/>
      <c r="DL4" s="301"/>
      <c r="DM4" s="302"/>
      <c r="DN4" s="303"/>
      <c r="DO4" s="301"/>
      <c r="DP4" s="302"/>
      <c r="DQ4" s="302"/>
      <c r="DR4" s="303"/>
      <c r="DS4" s="296"/>
      <c r="DT4" s="296"/>
      <c r="DU4" s="296"/>
      <c r="DV4" s="296"/>
      <c r="DW4" s="301"/>
      <c r="DX4" s="302"/>
      <c r="DY4" s="302"/>
      <c r="DZ4" s="302"/>
      <c r="EA4" s="302"/>
      <c r="EB4" s="302"/>
      <c r="EC4" s="302"/>
      <c r="ED4" s="303"/>
      <c r="EE4" s="301"/>
      <c r="EF4" s="302"/>
      <c r="EG4" s="302"/>
      <c r="EH4" s="303"/>
      <c r="EI4" s="296"/>
      <c r="EJ4" s="296"/>
      <c r="EK4" s="296"/>
    </row>
    <row r="5" spans="1:141" ht="81" customHeight="1">
      <c r="A5" s="294"/>
      <c r="B5" s="297"/>
      <c r="C5" s="297"/>
      <c r="D5" s="297"/>
      <c r="E5" s="297"/>
      <c r="F5" s="301"/>
      <c r="G5" s="302"/>
      <c r="H5" s="302"/>
      <c r="I5" s="303"/>
      <c r="J5" s="304"/>
      <c r="K5" s="305"/>
      <c r="L5" s="305"/>
      <c r="M5" s="306"/>
      <c r="N5" s="304"/>
      <c r="O5" s="305"/>
      <c r="P5" s="305"/>
      <c r="Q5" s="306"/>
      <c r="R5" s="304"/>
      <c r="S5" s="305"/>
      <c r="T5" s="306"/>
      <c r="U5" s="304"/>
      <c r="V5" s="305"/>
      <c r="W5" s="305"/>
      <c r="X5" s="306"/>
      <c r="Y5" s="304"/>
      <c r="Z5" s="305"/>
      <c r="AA5" s="305"/>
      <c r="AB5" s="306"/>
      <c r="AC5" s="304"/>
      <c r="AD5" s="305"/>
      <c r="AE5" s="305"/>
      <c r="AF5" s="306"/>
      <c r="AG5" s="304"/>
      <c r="AH5" s="305"/>
      <c r="AI5" s="306"/>
      <c r="AJ5" s="304"/>
      <c r="AK5" s="305"/>
      <c r="AL5" s="305"/>
      <c r="AM5" s="306"/>
      <c r="AN5" s="304"/>
      <c r="AO5" s="305"/>
      <c r="AP5" s="305"/>
      <c r="AQ5" s="306"/>
      <c r="AR5" s="304"/>
      <c r="AS5" s="305"/>
      <c r="AT5" s="305"/>
      <c r="AU5" s="305"/>
      <c r="AV5" s="305"/>
      <c r="AW5" s="305"/>
      <c r="AX5" s="305"/>
      <c r="AY5" s="306"/>
      <c r="AZ5" s="304"/>
      <c r="BA5" s="305"/>
      <c r="BB5" s="305"/>
      <c r="BC5" s="306"/>
      <c r="BD5" s="304"/>
      <c r="BE5" s="305"/>
      <c r="BF5" s="306"/>
      <c r="BG5" s="304"/>
      <c r="BH5" s="305"/>
      <c r="BI5" s="305"/>
      <c r="BJ5" s="306"/>
      <c r="BK5" s="304"/>
      <c r="BL5" s="305"/>
      <c r="BM5" s="305"/>
      <c r="BN5" s="306"/>
      <c r="BO5" s="304"/>
      <c r="BP5" s="305"/>
      <c r="BQ5" s="305"/>
      <c r="BR5" s="306"/>
      <c r="BS5" s="304"/>
      <c r="BT5" s="305"/>
      <c r="BU5" s="305"/>
      <c r="BV5" s="306"/>
      <c r="BW5" s="304"/>
      <c r="BX5" s="305"/>
      <c r="BY5" s="306"/>
      <c r="BZ5" s="304"/>
      <c r="CA5" s="305"/>
      <c r="CB5" s="306"/>
      <c r="CC5" s="304"/>
      <c r="CD5" s="305"/>
      <c r="CE5" s="306"/>
      <c r="CF5" s="304"/>
      <c r="CG5" s="305"/>
      <c r="CH5" s="306"/>
      <c r="CI5" s="322"/>
      <c r="CJ5" s="323"/>
      <c r="CK5" s="324"/>
      <c r="CL5" s="313"/>
      <c r="CM5" s="314"/>
      <c r="CN5" s="315"/>
      <c r="CO5" s="215"/>
      <c r="CP5" s="216"/>
      <c r="CQ5" s="313"/>
      <c r="CR5" s="315"/>
      <c r="CS5" s="313"/>
      <c r="CT5" s="314"/>
      <c r="CU5" s="314"/>
      <c r="CV5" s="315"/>
      <c r="CW5" s="296"/>
      <c r="CX5" s="296"/>
      <c r="CY5" s="296"/>
      <c r="CZ5" s="296"/>
      <c r="DA5" s="296"/>
      <c r="DB5" s="296"/>
      <c r="DC5" s="296"/>
      <c r="DD5" s="296"/>
      <c r="DE5" s="304"/>
      <c r="DF5" s="305"/>
      <c r="DG5" s="305"/>
      <c r="DH5" s="306"/>
      <c r="DI5" s="304"/>
      <c r="DJ5" s="305"/>
      <c r="DK5" s="306"/>
      <c r="DL5" s="304"/>
      <c r="DM5" s="305"/>
      <c r="DN5" s="306"/>
      <c r="DO5" s="304"/>
      <c r="DP5" s="305"/>
      <c r="DQ5" s="305"/>
      <c r="DR5" s="306"/>
      <c r="DS5" s="296"/>
      <c r="DT5" s="296"/>
      <c r="DU5" s="296"/>
      <c r="DV5" s="296"/>
      <c r="DW5" s="338" t="s">
        <v>125</v>
      </c>
      <c r="DX5" s="339"/>
      <c r="DY5" s="339"/>
      <c r="DZ5" s="340"/>
      <c r="EA5" s="341" t="s">
        <v>126</v>
      </c>
      <c r="EB5" s="341"/>
      <c r="EC5" s="341"/>
      <c r="ED5" s="341"/>
      <c r="EE5" s="304"/>
      <c r="EF5" s="305"/>
      <c r="EG5" s="305"/>
      <c r="EH5" s="306"/>
      <c r="EI5" s="296"/>
      <c r="EJ5" s="296"/>
      <c r="EK5" s="296"/>
    </row>
    <row r="6" spans="1:141" ht="53.25" customHeight="1">
      <c r="A6" s="294"/>
      <c r="B6" s="325">
        <v>2017</v>
      </c>
      <c r="C6" s="326">
        <v>2018</v>
      </c>
      <c r="D6" s="328" t="s">
        <v>121</v>
      </c>
      <c r="E6" s="328"/>
      <c r="F6" s="325">
        <v>2017</v>
      </c>
      <c r="G6" s="326">
        <v>2018</v>
      </c>
      <c r="H6" s="328" t="s">
        <v>121</v>
      </c>
      <c r="I6" s="328"/>
      <c r="J6" s="325">
        <v>2017</v>
      </c>
      <c r="K6" s="326">
        <v>2018</v>
      </c>
      <c r="L6" s="329" t="s">
        <v>121</v>
      </c>
      <c r="M6" s="330"/>
      <c r="N6" s="325">
        <v>2017</v>
      </c>
      <c r="O6" s="326">
        <v>2018</v>
      </c>
      <c r="P6" s="329" t="s">
        <v>121</v>
      </c>
      <c r="Q6" s="330"/>
      <c r="R6" s="325">
        <v>2017</v>
      </c>
      <c r="S6" s="326">
        <v>2018</v>
      </c>
      <c r="T6" s="331" t="s">
        <v>122</v>
      </c>
      <c r="U6" s="325">
        <v>2017</v>
      </c>
      <c r="V6" s="326">
        <v>2018</v>
      </c>
      <c r="W6" s="328" t="s">
        <v>121</v>
      </c>
      <c r="X6" s="328"/>
      <c r="Y6" s="325">
        <v>2017</v>
      </c>
      <c r="Z6" s="326">
        <v>2018</v>
      </c>
      <c r="AA6" s="328" t="s">
        <v>121</v>
      </c>
      <c r="AB6" s="328"/>
      <c r="AC6" s="325">
        <v>2017</v>
      </c>
      <c r="AD6" s="326">
        <v>2018</v>
      </c>
      <c r="AE6" s="328" t="s">
        <v>121</v>
      </c>
      <c r="AF6" s="328"/>
      <c r="AG6" s="325">
        <v>2017</v>
      </c>
      <c r="AH6" s="326">
        <v>2018</v>
      </c>
      <c r="AI6" s="331" t="s">
        <v>122</v>
      </c>
      <c r="AJ6" s="325">
        <v>2017</v>
      </c>
      <c r="AK6" s="326">
        <v>2018</v>
      </c>
      <c r="AL6" s="328" t="s">
        <v>121</v>
      </c>
      <c r="AM6" s="328"/>
      <c r="AN6" s="325">
        <v>2017</v>
      </c>
      <c r="AO6" s="326">
        <v>2018</v>
      </c>
      <c r="AP6" s="328" t="s">
        <v>121</v>
      </c>
      <c r="AQ6" s="328"/>
      <c r="AR6" s="325">
        <v>2017</v>
      </c>
      <c r="AS6" s="326">
        <v>2018</v>
      </c>
      <c r="AT6" s="331" t="s">
        <v>122</v>
      </c>
      <c r="AU6" s="328">
        <v>2014</v>
      </c>
      <c r="AV6" s="328">
        <v>2015</v>
      </c>
      <c r="AW6" s="328" t="s">
        <v>121</v>
      </c>
      <c r="AX6" s="328"/>
      <c r="AY6" s="333" t="s">
        <v>122</v>
      </c>
      <c r="AZ6" s="325">
        <v>2017</v>
      </c>
      <c r="BA6" s="326">
        <v>2018</v>
      </c>
      <c r="BB6" s="328" t="s">
        <v>121</v>
      </c>
      <c r="BC6" s="328"/>
      <c r="BD6" s="325">
        <v>2017</v>
      </c>
      <c r="BE6" s="326">
        <v>2018</v>
      </c>
      <c r="BF6" s="331" t="s">
        <v>122</v>
      </c>
      <c r="BG6" s="325">
        <v>2017</v>
      </c>
      <c r="BH6" s="326">
        <v>2018</v>
      </c>
      <c r="BI6" s="328" t="s">
        <v>121</v>
      </c>
      <c r="BJ6" s="328"/>
      <c r="BK6" s="325">
        <v>2017</v>
      </c>
      <c r="BL6" s="326">
        <v>2018</v>
      </c>
      <c r="BM6" s="328" t="s">
        <v>121</v>
      </c>
      <c r="BN6" s="328"/>
      <c r="BO6" s="325">
        <v>2017</v>
      </c>
      <c r="BP6" s="326">
        <v>2018</v>
      </c>
      <c r="BQ6" s="328" t="s">
        <v>121</v>
      </c>
      <c r="BR6" s="328"/>
      <c r="BS6" s="325">
        <v>2017</v>
      </c>
      <c r="BT6" s="326">
        <v>2018</v>
      </c>
      <c r="BU6" s="328" t="s">
        <v>121</v>
      </c>
      <c r="BV6" s="328"/>
      <c r="BW6" s="325">
        <v>2017</v>
      </c>
      <c r="BX6" s="326">
        <v>2018</v>
      </c>
      <c r="BY6" s="331" t="s">
        <v>122</v>
      </c>
      <c r="BZ6" s="325">
        <v>2017</v>
      </c>
      <c r="CA6" s="326">
        <v>2018</v>
      </c>
      <c r="CB6" s="331" t="s">
        <v>122</v>
      </c>
      <c r="CC6" s="325">
        <v>2017</v>
      </c>
      <c r="CD6" s="326">
        <v>2018</v>
      </c>
      <c r="CE6" s="331" t="s">
        <v>122</v>
      </c>
      <c r="CF6" s="325">
        <v>2017</v>
      </c>
      <c r="CG6" s="326">
        <v>2018</v>
      </c>
      <c r="CH6" s="331" t="s">
        <v>122</v>
      </c>
      <c r="CI6" s="325">
        <v>2017</v>
      </c>
      <c r="CJ6" s="326">
        <v>2018</v>
      </c>
      <c r="CK6" s="331" t="s">
        <v>122</v>
      </c>
      <c r="CL6" s="325">
        <v>2017</v>
      </c>
      <c r="CM6" s="326">
        <v>2018</v>
      </c>
      <c r="CN6" s="335" t="s">
        <v>122</v>
      </c>
      <c r="CO6" s="164"/>
      <c r="CP6" s="165"/>
      <c r="CQ6" s="165"/>
      <c r="CR6" s="165"/>
      <c r="CS6" s="325">
        <v>2017</v>
      </c>
      <c r="CT6" s="326">
        <v>2018</v>
      </c>
      <c r="CU6" s="328" t="s">
        <v>121</v>
      </c>
      <c r="CV6" s="328"/>
      <c r="CW6" s="328" t="s">
        <v>123</v>
      </c>
      <c r="CX6" s="328"/>
      <c r="CY6" s="328" t="s">
        <v>121</v>
      </c>
      <c r="CZ6" s="328"/>
      <c r="DA6" s="342" t="s">
        <v>124</v>
      </c>
      <c r="DB6" s="342"/>
      <c r="DC6" s="328" t="s">
        <v>121</v>
      </c>
      <c r="DD6" s="328"/>
      <c r="DE6" s="325">
        <v>2016</v>
      </c>
      <c r="DF6" s="326">
        <v>2017</v>
      </c>
      <c r="DG6" s="328" t="s">
        <v>121</v>
      </c>
      <c r="DH6" s="328"/>
      <c r="DI6" s="325">
        <v>2016</v>
      </c>
      <c r="DJ6" s="326">
        <v>2017</v>
      </c>
      <c r="DK6" s="336" t="s">
        <v>122</v>
      </c>
      <c r="DL6" s="325">
        <v>2017</v>
      </c>
      <c r="DM6" s="326">
        <v>2018</v>
      </c>
      <c r="DN6" s="336" t="s">
        <v>127</v>
      </c>
      <c r="DO6" s="325">
        <v>2017</v>
      </c>
      <c r="DP6" s="326">
        <v>2018</v>
      </c>
      <c r="DQ6" s="328" t="s">
        <v>121</v>
      </c>
      <c r="DR6" s="328"/>
      <c r="DS6" s="325">
        <v>2017</v>
      </c>
      <c r="DT6" s="326">
        <v>2018</v>
      </c>
      <c r="DU6" s="328" t="s">
        <v>121</v>
      </c>
      <c r="DV6" s="328"/>
      <c r="DW6" s="325">
        <v>2017</v>
      </c>
      <c r="DX6" s="326">
        <v>2018</v>
      </c>
      <c r="DY6" s="345" t="s">
        <v>121</v>
      </c>
      <c r="DZ6" s="346"/>
      <c r="EA6" s="325">
        <v>2017</v>
      </c>
      <c r="EB6" s="326">
        <v>2018</v>
      </c>
      <c r="EC6" s="345" t="s">
        <v>121</v>
      </c>
      <c r="ED6" s="346"/>
      <c r="EE6" s="325">
        <v>2017</v>
      </c>
      <c r="EF6" s="326">
        <v>2018</v>
      </c>
      <c r="EG6" s="345" t="s">
        <v>121</v>
      </c>
      <c r="EH6" s="346"/>
      <c r="EI6" s="325">
        <v>2017</v>
      </c>
      <c r="EJ6" s="326">
        <v>2018</v>
      </c>
      <c r="EK6" s="343" t="s">
        <v>127</v>
      </c>
    </row>
    <row r="7" spans="1:141" ht="25.5" customHeight="1">
      <c r="A7" s="295"/>
      <c r="B7" s="325"/>
      <c r="C7" s="327"/>
      <c r="D7" s="162" t="s">
        <v>3</v>
      </c>
      <c r="E7" s="162" t="s">
        <v>127</v>
      </c>
      <c r="F7" s="325"/>
      <c r="G7" s="327"/>
      <c r="H7" s="162" t="s">
        <v>3</v>
      </c>
      <c r="I7" s="162" t="s">
        <v>127</v>
      </c>
      <c r="J7" s="325"/>
      <c r="K7" s="327"/>
      <c r="L7" s="162" t="s">
        <v>3</v>
      </c>
      <c r="M7" s="162" t="s">
        <v>127</v>
      </c>
      <c r="N7" s="325"/>
      <c r="O7" s="327"/>
      <c r="P7" s="162" t="s">
        <v>3</v>
      </c>
      <c r="Q7" s="162" t="s">
        <v>127</v>
      </c>
      <c r="R7" s="325"/>
      <c r="S7" s="327"/>
      <c r="T7" s="332"/>
      <c r="U7" s="325"/>
      <c r="V7" s="327"/>
      <c r="W7" s="162" t="s">
        <v>3</v>
      </c>
      <c r="X7" s="162" t="s">
        <v>127</v>
      </c>
      <c r="Y7" s="325"/>
      <c r="Z7" s="327"/>
      <c r="AA7" s="162" t="s">
        <v>3</v>
      </c>
      <c r="AB7" s="162" t="s">
        <v>127</v>
      </c>
      <c r="AC7" s="325"/>
      <c r="AD7" s="327"/>
      <c r="AE7" s="162" t="s">
        <v>3</v>
      </c>
      <c r="AF7" s="162" t="s">
        <v>127</v>
      </c>
      <c r="AG7" s="325"/>
      <c r="AH7" s="327"/>
      <c r="AI7" s="332"/>
      <c r="AJ7" s="325"/>
      <c r="AK7" s="327"/>
      <c r="AL7" s="162" t="s">
        <v>3</v>
      </c>
      <c r="AM7" s="162" t="s">
        <v>127</v>
      </c>
      <c r="AN7" s="325"/>
      <c r="AO7" s="327"/>
      <c r="AP7" s="162" t="s">
        <v>3</v>
      </c>
      <c r="AQ7" s="162" t="s">
        <v>127</v>
      </c>
      <c r="AR7" s="325"/>
      <c r="AS7" s="327"/>
      <c r="AT7" s="332"/>
      <c r="AU7" s="328"/>
      <c r="AV7" s="328"/>
      <c r="AW7" s="162" t="s">
        <v>3</v>
      </c>
      <c r="AX7" s="162" t="s">
        <v>127</v>
      </c>
      <c r="AY7" s="334"/>
      <c r="AZ7" s="325"/>
      <c r="BA7" s="327"/>
      <c r="BB7" s="162" t="s">
        <v>3</v>
      </c>
      <c r="BC7" s="162" t="s">
        <v>127</v>
      </c>
      <c r="BD7" s="325"/>
      <c r="BE7" s="327"/>
      <c r="BF7" s="332"/>
      <c r="BG7" s="325"/>
      <c r="BH7" s="327"/>
      <c r="BI7" s="162" t="s">
        <v>3</v>
      </c>
      <c r="BJ7" s="162" t="s">
        <v>127</v>
      </c>
      <c r="BK7" s="325"/>
      <c r="BL7" s="327"/>
      <c r="BM7" s="162" t="s">
        <v>3</v>
      </c>
      <c r="BN7" s="162" t="s">
        <v>127</v>
      </c>
      <c r="BO7" s="325"/>
      <c r="BP7" s="327"/>
      <c r="BQ7" s="162" t="s">
        <v>3</v>
      </c>
      <c r="BR7" s="162" t="s">
        <v>127</v>
      </c>
      <c r="BS7" s="325"/>
      <c r="BT7" s="327"/>
      <c r="BU7" s="162" t="s">
        <v>3</v>
      </c>
      <c r="BV7" s="162" t="s">
        <v>127</v>
      </c>
      <c r="BW7" s="325"/>
      <c r="BX7" s="327"/>
      <c r="BY7" s="332"/>
      <c r="BZ7" s="325"/>
      <c r="CA7" s="327"/>
      <c r="CB7" s="332"/>
      <c r="CC7" s="325"/>
      <c r="CD7" s="327"/>
      <c r="CE7" s="332"/>
      <c r="CF7" s="325"/>
      <c r="CG7" s="327"/>
      <c r="CH7" s="332"/>
      <c r="CI7" s="325"/>
      <c r="CJ7" s="327"/>
      <c r="CK7" s="332"/>
      <c r="CL7" s="325"/>
      <c r="CM7" s="327"/>
      <c r="CN7" s="335"/>
      <c r="CO7" s="163">
        <v>2017</v>
      </c>
      <c r="CP7" s="166">
        <v>2018</v>
      </c>
      <c r="CQ7" s="167">
        <v>2017</v>
      </c>
      <c r="CR7" s="168">
        <v>2018</v>
      </c>
      <c r="CS7" s="325"/>
      <c r="CT7" s="327"/>
      <c r="CU7" s="162" t="s">
        <v>3</v>
      </c>
      <c r="CV7" s="162" t="s">
        <v>127</v>
      </c>
      <c r="CW7" s="161">
        <v>2017</v>
      </c>
      <c r="CX7" s="161">
        <v>2018</v>
      </c>
      <c r="CY7" s="162" t="s">
        <v>3</v>
      </c>
      <c r="CZ7" s="162" t="s">
        <v>127</v>
      </c>
      <c r="DA7" s="161">
        <v>2017</v>
      </c>
      <c r="DB7" s="161">
        <v>2018</v>
      </c>
      <c r="DC7" s="162" t="s">
        <v>3</v>
      </c>
      <c r="DD7" s="162" t="s">
        <v>127</v>
      </c>
      <c r="DE7" s="325"/>
      <c r="DF7" s="327"/>
      <c r="DG7" s="162" t="s">
        <v>3</v>
      </c>
      <c r="DH7" s="162" t="s">
        <v>127</v>
      </c>
      <c r="DI7" s="325"/>
      <c r="DJ7" s="327"/>
      <c r="DK7" s="336"/>
      <c r="DL7" s="325"/>
      <c r="DM7" s="327"/>
      <c r="DN7" s="336"/>
      <c r="DO7" s="325"/>
      <c r="DP7" s="327"/>
      <c r="DQ7" s="162" t="s">
        <v>3</v>
      </c>
      <c r="DR7" s="162" t="s">
        <v>127</v>
      </c>
      <c r="DS7" s="325"/>
      <c r="DT7" s="327"/>
      <c r="DU7" s="162" t="s">
        <v>3</v>
      </c>
      <c r="DV7" s="162" t="s">
        <v>127</v>
      </c>
      <c r="DW7" s="325"/>
      <c r="DX7" s="327"/>
      <c r="DY7" s="161" t="s">
        <v>3</v>
      </c>
      <c r="DZ7" s="161" t="s">
        <v>127</v>
      </c>
      <c r="EA7" s="325"/>
      <c r="EB7" s="327"/>
      <c r="EC7" s="161" t="s">
        <v>3</v>
      </c>
      <c r="ED7" s="161" t="s">
        <v>127</v>
      </c>
      <c r="EE7" s="325"/>
      <c r="EF7" s="327"/>
      <c r="EG7" s="161" t="s">
        <v>3</v>
      </c>
      <c r="EH7" s="161" t="s">
        <v>127</v>
      </c>
      <c r="EI7" s="325"/>
      <c r="EJ7" s="327"/>
      <c r="EK7" s="344"/>
    </row>
    <row r="8" spans="1:141" ht="21.75" customHeight="1">
      <c r="A8" s="247" t="s">
        <v>10</v>
      </c>
      <c r="B8" s="247">
        <v>1</v>
      </c>
      <c r="C8" s="247">
        <v>2</v>
      </c>
      <c r="D8" s="247">
        <v>3</v>
      </c>
      <c r="E8" s="247">
        <v>4</v>
      </c>
      <c r="F8" s="247">
        <v>5</v>
      </c>
      <c r="G8" s="247">
        <v>6</v>
      </c>
      <c r="H8" s="247">
        <v>7</v>
      </c>
      <c r="I8" s="247">
        <v>8</v>
      </c>
      <c r="J8" s="247">
        <v>9</v>
      </c>
      <c r="K8" s="247">
        <v>10</v>
      </c>
      <c r="L8" s="247">
        <v>11</v>
      </c>
      <c r="M8" s="247">
        <v>12</v>
      </c>
      <c r="N8" s="247">
        <v>13</v>
      </c>
      <c r="O8" s="247">
        <v>14</v>
      </c>
      <c r="P8" s="247">
        <v>15</v>
      </c>
      <c r="Q8" s="247">
        <v>16</v>
      </c>
      <c r="R8" s="247">
        <v>17</v>
      </c>
      <c r="S8" s="247">
        <v>18</v>
      </c>
      <c r="T8" s="247">
        <v>19</v>
      </c>
      <c r="U8" s="247">
        <v>20</v>
      </c>
      <c r="V8" s="247">
        <v>21</v>
      </c>
      <c r="W8" s="247">
        <v>22</v>
      </c>
      <c r="X8" s="247">
        <v>23</v>
      </c>
      <c r="Y8" s="247">
        <v>24</v>
      </c>
      <c r="Z8" s="247">
        <v>25</v>
      </c>
      <c r="AA8" s="247">
        <v>26</v>
      </c>
      <c r="AB8" s="247">
        <v>27</v>
      </c>
      <c r="AC8" s="247">
        <v>28</v>
      </c>
      <c r="AD8" s="247">
        <v>29</v>
      </c>
      <c r="AE8" s="247">
        <v>30</v>
      </c>
      <c r="AF8" s="247">
        <v>31</v>
      </c>
      <c r="AG8" s="247">
        <v>32</v>
      </c>
      <c r="AH8" s="247">
        <v>33</v>
      </c>
      <c r="AI8" s="247">
        <v>34</v>
      </c>
      <c r="AJ8" s="247">
        <v>35</v>
      </c>
      <c r="AK8" s="247">
        <v>36</v>
      </c>
      <c r="AL8" s="247">
        <v>37</v>
      </c>
      <c r="AM8" s="247">
        <v>38</v>
      </c>
      <c r="AN8" s="247">
        <v>39</v>
      </c>
      <c r="AO8" s="247">
        <v>40</v>
      </c>
      <c r="AP8" s="247">
        <v>41</v>
      </c>
      <c r="AQ8" s="247">
        <v>42</v>
      </c>
      <c r="AR8" s="247">
        <v>43</v>
      </c>
      <c r="AS8" s="247">
        <v>44</v>
      </c>
      <c r="AT8" s="247">
        <v>41</v>
      </c>
      <c r="AU8" s="247">
        <v>35</v>
      </c>
      <c r="AV8" s="247">
        <v>36</v>
      </c>
      <c r="AW8" s="247">
        <v>37</v>
      </c>
      <c r="AX8" s="247">
        <v>38</v>
      </c>
      <c r="AY8" s="247">
        <v>45</v>
      </c>
      <c r="AZ8" s="247">
        <v>46</v>
      </c>
      <c r="BA8" s="247">
        <v>47</v>
      </c>
      <c r="BB8" s="247">
        <v>48</v>
      </c>
      <c r="BC8" s="247">
        <v>49</v>
      </c>
      <c r="BD8" s="247">
        <v>50</v>
      </c>
      <c r="BE8" s="247">
        <v>51</v>
      </c>
      <c r="BF8" s="247">
        <v>52</v>
      </c>
      <c r="BG8" s="247">
        <v>53</v>
      </c>
      <c r="BH8" s="247">
        <v>54</v>
      </c>
      <c r="BI8" s="247">
        <v>55</v>
      </c>
      <c r="BJ8" s="247">
        <v>56</v>
      </c>
      <c r="BK8" s="247">
        <v>57</v>
      </c>
      <c r="BL8" s="247">
        <v>58</v>
      </c>
      <c r="BM8" s="247">
        <v>59</v>
      </c>
      <c r="BN8" s="247">
        <v>60</v>
      </c>
      <c r="BO8" s="247">
        <v>61</v>
      </c>
      <c r="BP8" s="247">
        <v>62</v>
      </c>
      <c r="BQ8" s="247">
        <v>63</v>
      </c>
      <c r="BR8" s="247">
        <v>64</v>
      </c>
      <c r="BS8" s="247">
        <v>65</v>
      </c>
      <c r="BT8" s="247">
        <v>66</v>
      </c>
      <c r="BU8" s="247">
        <v>67</v>
      </c>
      <c r="BV8" s="247">
        <v>68</v>
      </c>
      <c r="BW8" s="247">
        <v>69</v>
      </c>
      <c r="BX8" s="247">
        <v>70</v>
      </c>
      <c r="BY8" s="247">
        <v>71</v>
      </c>
      <c r="BZ8" s="247">
        <v>72</v>
      </c>
      <c r="CA8" s="247">
        <v>73</v>
      </c>
      <c r="CB8" s="247">
        <v>74</v>
      </c>
      <c r="CC8" s="247">
        <v>75</v>
      </c>
      <c r="CD8" s="247">
        <v>76</v>
      </c>
      <c r="CE8" s="247">
        <v>77</v>
      </c>
      <c r="CF8" s="247">
        <v>78</v>
      </c>
      <c r="CG8" s="247">
        <v>79</v>
      </c>
      <c r="CH8" s="247">
        <v>80</v>
      </c>
      <c r="CI8" s="247">
        <v>81</v>
      </c>
      <c r="CJ8" s="247">
        <v>82</v>
      </c>
      <c r="CK8" s="247">
        <v>83</v>
      </c>
      <c r="CL8" s="247">
        <v>84</v>
      </c>
      <c r="CM8" s="247">
        <v>85</v>
      </c>
      <c r="CN8" s="247">
        <v>86</v>
      </c>
      <c r="CO8" s="247"/>
      <c r="CP8" s="247"/>
      <c r="CQ8" s="247"/>
      <c r="CR8" s="247"/>
      <c r="CS8" s="247">
        <v>87</v>
      </c>
      <c r="CT8" s="247">
        <v>88</v>
      </c>
      <c r="CU8" s="247">
        <v>89</v>
      </c>
      <c r="CV8" s="247">
        <v>90</v>
      </c>
      <c r="CW8" s="248">
        <v>91</v>
      </c>
      <c r="CX8" s="248">
        <v>92</v>
      </c>
      <c r="CY8" s="247">
        <v>93</v>
      </c>
      <c r="CZ8" s="247">
        <v>94</v>
      </c>
      <c r="DA8" s="248">
        <v>95</v>
      </c>
      <c r="DB8" s="248">
        <v>96</v>
      </c>
      <c r="DC8" s="247">
        <v>97</v>
      </c>
      <c r="DD8" s="247">
        <v>98</v>
      </c>
      <c r="DE8" s="247">
        <v>88</v>
      </c>
      <c r="DF8" s="247">
        <v>89</v>
      </c>
      <c r="DG8" s="247">
        <v>90</v>
      </c>
      <c r="DH8" s="247">
        <v>91</v>
      </c>
      <c r="DI8" s="247">
        <v>92</v>
      </c>
      <c r="DJ8" s="247">
        <v>93</v>
      </c>
      <c r="DK8" s="247">
        <v>94</v>
      </c>
      <c r="DL8" s="247">
        <v>99</v>
      </c>
      <c r="DM8" s="247">
        <v>100</v>
      </c>
      <c r="DN8" s="247">
        <v>101</v>
      </c>
      <c r="DO8" s="247">
        <v>102</v>
      </c>
      <c r="DP8" s="247">
        <v>103</v>
      </c>
      <c r="DQ8" s="247">
        <v>104</v>
      </c>
      <c r="DR8" s="247">
        <v>105</v>
      </c>
      <c r="DS8" s="247">
        <v>106</v>
      </c>
      <c r="DT8" s="247">
        <v>107</v>
      </c>
      <c r="DU8" s="247">
        <v>108</v>
      </c>
      <c r="DV8" s="247">
        <v>109</v>
      </c>
      <c r="DW8" s="247">
        <v>110</v>
      </c>
      <c r="DX8" s="247">
        <v>111</v>
      </c>
      <c r="DY8" s="247">
        <v>112</v>
      </c>
      <c r="DZ8" s="247">
        <v>113</v>
      </c>
      <c r="EA8" s="247">
        <v>114</v>
      </c>
      <c r="EB8" s="247">
        <v>115</v>
      </c>
      <c r="EC8" s="247">
        <v>116</v>
      </c>
      <c r="ED8" s="247">
        <v>117</v>
      </c>
      <c r="EE8" s="247">
        <v>118</v>
      </c>
      <c r="EF8" s="247">
        <v>119</v>
      </c>
      <c r="EG8" s="247">
        <v>120</v>
      </c>
      <c r="EH8" s="247">
        <v>121</v>
      </c>
      <c r="EI8" s="247">
        <v>122</v>
      </c>
      <c r="EJ8" s="247">
        <v>123</v>
      </c>
      <c r="EK8" s="247">
        <v>124</v>
      </c>
    </row>
    <row r="9" spans="1:141" ht="26.25" customHeight="1">
      <c r="A9" s="217" t="s">
        <v>123</v>
      </c>
      <c r="B9" s="218">
        <f>SUM(B10:B34)</f>
        <v>17158</v>
      </c>
      <c r="C9" s="218">
        <f>SUM(C10:C34)</f>
        <v>14686</v>
      </c>
      <c r="D9" s="219">
        <f aca="true" t="shared" si="0" ref="D9:D22">C9/B9*100</f>
        <v>85.59272642499126</v>
      </c>
      <c r="E9" s="218">
        <f aca="true" t="shared" si="1" ref="E9:E22">C9-B9</f>
        <v>-2472</v>
      </c>
      <c r="F9" s="218">
        <f>SUM(F10:F34)</f>
        <v>9185</v>
      </c>
      <c r="G9" s="218">
        <f>SUM(G10:G34)</f>
        <v>8070</v>
      </c>
      <c r="H9" s="219">
        <f aca="true" t="shared" si="2" ref="H9:H22">G9/F9*100</f>
        <v>87.86064235166032</v>
      </c>
      <c r="I9" s="218">
        <f aca="true" t="shared" si="3" ref="I9:I22">G9-F9</f>
        <v>-1115</v>
      </c>
      <c r="J9" s="218">
        <f>SUM(J10:J34)</f>
        <v>10232</v>
      </c>
      <c r="K9" s="218">
        <f>SUM(K10:K34)</f>
        <v>10635</v>
      </c>
      <c r="L9" s="219">
        <f aca="true" t="shared" si="4" ref="L9:L22">K9/J9*100</f>
        <v>103.93862392494135</v>
      </c>
      <c r="M9" s="218">
        <f aca="true" t="shared" si="5" ref="M9:M22">K9-J9</f>
        <v>403</v>
      </c>
      <c r="N9" s="218">
        <f>SUM(N10:N34)</f>
        <v>4301</v>
      </c>
      <c r="O9" s="218">
        <f>SUM(O10:O34)</f>
        <v>5241</v>
      </c>
      <c r="P9" s="219">
        <f aca="true" t="shared" si="6" ref="P9:P22">O9/N9*100</f>
        <v>121.8553824691932</v>
      </c>
      <c r="Q9" s="218">
        <f aca="true" t="shared" si="7" ref="Q9:Q22">O9-N9</f>
        <v>940</v>
      </c>
      <c r="R9" s="219">
        <f>ROUND(N9/J9*100,1)</f>
        <v>42</v>
      </c>
      <c r="S9" s="219">
        <f>ROUND(O9/K9*100,1)</f>
        <v>49.3</v>
      </c>
      <c r="T9" s="219">
        <f>S9-R9</f>
        <v>7.299999999999997</v>
      </c>
      <c r="U9" s="218">
        <f>SUM(U10:U34)</f>
        <v>5321</v>
      </c>
      <c r="V9" s="218">
        <f>SUM(V10:V34)</f>
        <v>4729</v>
      </c>
      <c r="W9" s="220">
        <f aca="true" t="shared" si="8" ref="W9:W22">V9/U9*100</f>
        <v>88.8742717534298</v>
      </c>
      <c r="X9" s="218">
        <f aca="true" t="shared" si="9" ref="X9:X22">V9-U9</f>
        <v>-592</v>
      </c>
      <c r="Y9" s="218">
        <f>SUM(Y10:Y34)</f>
        <v>7</v>
      </c>
      <c r="Z9" s="218">
        <f>SUM(Z10:Z34)</f>
        <v>11</v>
      </c>
      <c r="AA9" s="220">
        <f>Z9/Y9*100</f>
        <v>157.14285714285714</v>
      </c>
      <c r="AB9" s="218">
        <f aca="true" t="shared" si="10" ref="AB9:AB22">Z9-Y9</f>
        <v>4</v>
      </c>
      <c r="AC9" s="218">
        <f>SUM(AC10:AC34)</f>
        <v>167</v>
      </c>
      <c r="AD9" s="218">
        <f>SUM(AD10:AD34)</f>
        <v>242</v>
      </c>
      <c r="AE9" s="220">
        <f aca="true" t="shared" si="11" ref="AE9:AE22">AD9/AC9*100</f>
        <v>144.91017964071858</v>
      </c>
      <c r="AF9" s="218">
        <f aca="true" t="shared" si="12" ref="AF9:AF22">AD9-AC9</f>
        <v>75</v>
      </c>
      <c r="AG9" s="220">
        <f aca="true" t="shared" si="13" ref="AG9:AH22">ROUND(CQ9/B9*100,1)</f>
        <v>34.6</v>
      </c>
      <c r="AH9" s="220">
        <f t="shared" si="13"/>
        <v>36.7</v>
      </c>
      <c r="AI9" s="220">
        <f aca="true" t="shared" si="14" ref="AI9:AI22">AH9-AG9</f>
        <v>2.1000000000000014</v>
      </c>
      <c r="AJ9" s="218">
        <f>SUM(AJ10:AJ22)</f>
        <v>0</v>
      </c>
      <c r="AK9" s="218">
        <f>SUM(AK10:AK34)</f>
        <v>2</v>
      </c>
      <c r="AL9" s="219" t="s">
        <v>169</v>
      </c>
      <c r="AM9" s="218">
        <f aca="true" t="shared" si="15" ref="AM9:AM22">AK9-AJ9</f>
        <v>2</v>
      </c>
      <c r="AN9" s="218">
        <f>SUM(AN10:AN34)</f>
        <v>3202</v>
      </c>
      <c r="AO9" s="218">
        <f>SUM(AO10:AO34)</f>
        <v>2924</v>
      </c>
      <c r="AP9" s="220">
        <f aca="true" t="shared" si="16" ref="AP9:AP22">AO9/AN9*100</f>
        <v>91.31792629606495</v>
      </c>
      <c r="AQ9" s="218">
        <f aca="true" t="shared" si="17" ref="AQ9:AQ22">AO9-AN9</f>
        <v>-278</v>
      </c>
      <c r="AR9" s="220">
        <f>'[10]вересень2017'!AO9</f>
        <v>95.72275991258195</v>
      </c>
      <c r="AS9" s="220">
        <v>90.8</v>
      </c>
      <c r="AT9" s="220">
        <f aca="true" t="shared" si="18" ref="AT9:AT22">AS9-AR9</f>
        <v>-4.922759912581952</v>
      </c>
      <c r="AU9" s="221">
        <f>SUM(AU10:AU34)</f>
        <v>0</v>
      </c>
      <c r="AV9" s="221">
        <f>SUM(AV10:AV34)</f>
        <v>0</v>
      </c>
      <c r="AW9" s="220" t="e">
        <f aca="true" t="shared" si="19" ref="AW9:AW22">AV9/AU9*100</f>
        <v>#DIV/0!</v>
      </c>
      <c r="AX9" s="221">
        <f aca="true" t="shared" si="20" ref="AX9:AX19">AV9-AU9</f>
        <v>0</v>
      </c>
      <c r="AY9" s="220">
        <f>AS9-AR9</f>
        <v>-4.922759912581952</v>
      </c>
      <c r="AZ9" s="218">
        <f>SUM(AZ10:AZ22)</f>
        <v>210</v>
      </c>
      <c r="BA9" s="218">
        <f>SUM(BA10:BA22)</f>
        <v>189</v>
      </c>
      <c r="BB9" s="220">
        <f>BA9/AZ9*100</f>
        <v>90</v>
      </c>
      <c r="BC9" s="221">
        <f aca="true" t="shared" si="21" ref="BC9:BC22">BA9-AZ9</f>
        <v>-21</v>
      </c>
      <c r="BD9" s="220">
        <v>100</v>
      </c>
      <c r="BE9" s="220">
        <v>97.3</v>
      </c>
      <c r="BF9" s="220">
        <f aca="true" t="shared" si="22" ref="BF9:BF22">BE9-BD9</f>
        <v>-2.700000000000003</v>
      </c>
      <c r="BG9" s="218">
        <f>SUM(BG10:BG34)</f>
        <v>2238</v>
      </c>
      <c r="BH9" s="218">
        <f>SUM(BH10:BH34)</f>
        <v>2113</v>
      </c>
      <c r="BI9" s="220">
        <f aca="true" t="shared" si="23" ref="BI9:BI22">BH9/BG9*100</f>
        <v>94.41465594280608</v>
      </c>
      <c r="BJ9" s="218">
        <f aca="true" t="shared" si="24" ref="BJ9:BJ22">BH9-BG9</f>
        <v>-125</v>
      </c>
      <c r="BK9" s="218">
        <f>SUM(BK10:BK34)</f>
        <v>2214</v>
      </c>
      <c r="BL9" s="218">
        <f>SUM(BL10:BL34)</f>
        <v>1953</v>
      </c>
      <c r="BM9" s="219">
        <f aca="true" t="shared" si="25" ref="BM9:BM22">BL9/BK9*100</f>
        <v>88.21138211382113</v>
      </c>
      <c r="BN9" s="222">
        <f aca="true" t="shared" si="26" ref="BN9:BN22">BL9-BK9</f>
        <v>-261</v>
      </c>
      <c r="BO9" s="223">
        <f>SUM(BO10:BO34)</f>
        <v>14788</v>
      </c>
      <c r="BP9" s="223">
        <f>SUM(BP10:BP34)</f>
        <v>12521</v>
      </c>
      <c r="BQ9" s="224">
        <f aca="true" t="shared" si="27" ref="BQ9:BQ22">BP9/BO9*100</f>
        <v>84.67000270489586</v>
      </c>
      <c r="BR9" s="223">
        <f aca="true" t="shared" si="28" ref="BR9:BR22">BP9-BO9</f>
        <v>-2267</v>
      </c>
      <c r="BS9" s="221">
        <v>1803.02</v>
      </c>
      <c r="BT9" s="218">
        <f>'[11]2'!$R$20</f>
        <v>2387.77</v>
      </c>
      <c r="BU9" s="219">
        <f aca="true" t="shared" si="29" ref="BU9:BU22">BT9/BS9*100</f>
        <v>132.43169792903018</v>
      </c>
      <c r="BV9" s="222">
        <f aca="true" t="shared" si="30" ref="BV9:BV22">BT9-BS9</f>
        <v>584.75</v>
      </c>
      <c r="BW9" s="222">
        <v>130.60049644901056</v>
      </c>
      <c r="BX9" s="222">
        <v>126</v>
      </c>
      <c r="BY9" s="222">
        <f aca="true" t="shared" si="31" ref="BY9:BY22">BX9-BW9</f>
        <v>-4.6004964490105635</v>
      </c>
      <c r="BZ9" s="221">
        <v>196</v>
      </c>
      <c r="CA9" s="221">
        <v>190</v>
      </c>
      <c r="CB9" s="221">
        <f aca="true" t="shared" si="32" ref="CB9:CB22">CA9-BZ9</f>
        <v>-6</v>
      </c>
      <c r="CC9" s="221">
        <v>152</v>
      </c>
      <c r="CD9" s="221">
        <v>159</v>
      </c>
      <c r="CE9" s="221">
        <f aca="true" t="shared" si="33" ref="CE9:CE22">CD9-CC9</f>
        <v>7</v>
      </c>
      <c r="CF9" s="221">
        <v>146</v>
      </c>
      <c r="CG9" s="221">
        <v>154</v>
      </c>
      <c r="CH9" s="221">
        <f aca="true" t="shared" si="34" ref="CH9:CH22">CG9-CF9</f>
        <v>8</v>
      </c>
      <c r="CI9" s="225">
        <v>11.6</v>
      </c>
      <c r="CJ9" s="220">
        <f>'[12]Лист2'!N23</f>
        <v>11.8</v>
      </c>
      <c r="CK9" s="220">
        <f aca="true" t="shared" si="35" ref="CK9:CK22">CJ9-CI9</f>
        <v>0.20000000000000107</v>
      </c>
      <c r="CL9" s="226">
        <f aca="true" t="shared" si="36" ref="CL9:CM22">ROUND(CO9/B9*100,1)</f>
        <v>33.5</v>
      </c>
      <c r="CM9" s="226">
        <f t="shared" si="36"/>
        <v>32.2</v>
      </c>
      <c r="CN9" s="226">
        <f>CM9-CL9</f>
        <v>-1.2999999999999972</v>
      </c>
      <c r="CO9" s="227">
        <f aca="true" t="shared" si="37" ref="CO9:CP22">B9-CQ9-DO9</f>
        <v>5744</v>
      </c>
      <c r="CP9" s="228">
        <f t="shared" si="37"/>
        <v>4730</v>
      </c>
      <c r="CQ9" s="229">
        <f aca="true" t="shared" si="38" ref="CQ9:CR22">J9-N9</f>
        <v>5931</v>
      </c>
      <c r="CR9" s="229">
        <f t="shared" si="38"/>
        <v>5394</v>
      </c>
      <c r="CS9" s="230">
        <f>SUM(CS10:CS34)</f>
        <v>2452</v>
      </c>
      <c r="CT9" s="230">
        <f>SUM(CT10:CT34)</f>
        <v>2695</v>
      </c>
      <c r="CU9" s="226">
        <f>ROUND(CT9/CS9*100,1)</f>
        <v>109.9</v>
      </c>
      <c r="CV9" s="230">
        <f aca="true" t="shared" si="39" ref="CV9:CV22">CT9-CS9</f>
        <v>243</v>
      </c>
      <c r="CW9" s="218">
        <f>SUM(CW10:CW34)</f>
        <v>12823</v>
      </c>
      <c r="CX9" s="218">
        <f>SUM(CX10:CX34)</f>
        <v>14571</v>
      </c>
      <c r="CY9" s="220">
        <f aca="true" t="shared" si="40" ref="CY9:CY22">ROUND(CX9/CW9*100,1)</f>
        <v>113.6</v>
      </c>
      <c r="CZ9" s="218">
        <f aca="true" t="shared" si="41" ref="CZ9:CZ22">CX9-CW9</f>
        <v>1748</v>
      </c>
      <c r="DA9" s="218">
        <f>SUM(DA10:DA34)</f>
        <v>12101</v>
      </c>
      <c r="DB9" s="218">
        <f>SUM(DB10:DB34)</f>
        <v>13353</v>
      </c>
      <c r="DC9" s="220">
        <f aca="true" t="shared" si="42" ref="DC9:DC22">ROUND(DB9/DA9*100,1)</f>
        <v>110.3</v>
      </c>
      <c r="DD9" s="218">
        <f aca="true" t="shared" si="43" ref="DD9:DD22">DB9-DA9</f>
        <v>1252</v>
      </c>
      <c r="DE9" s="218">
        <f>SUM(DE10:DE34)</f>
        <v>132313</v>
      </c>
      <c r="DF9" s="218">
        <f>SUM(DF10:DF34)</f>
        <v>0</v>
      </c>
      <c r="DG9" s="219">
        <f aca="true" t="shared" si="44" ref="DG9:DG22">ROUND(DF9/DE9*100,1)</f>
        <v>0</v>
      </c>
      <c r="DH9" s="218">
        <f aca="true" t="shared" si="45" ref="DH9:DH22">DF9-DE9</f>
        <v>-132313</v>
      </c>
      <c r="DI9" s="220">
        <f aca="true" t="shared" si="46" ref="DI9:DJ22">ROUND(DE9/DA9*100,1)</f>
        <v>1093.4</v>
      </c>
      <c r="DJ9" s="220">
        <f t="shared" si="46"/>
        <v>0</v>
      </c>
      <c r="DK9" s="220">
        <f aca="true" t="shared" si="47" ref="DK9:DK22">DJ9-DI9</f>
        <v>-1093.4</v>
      </c>
      <c r="DL9" s="220">
        <v>73.3</v>
      </c>
      <c r="DM9" s="249">
        <v>65.4</v>
      </c>
      <c r="DN9" s="220">
        <f>DM9-DL9</f>
        <v>-7.8999999999999915</v>
      </c>
      <c r="DO9" s="218">
        <f>SUM(DO10:DO34)</f>
        <v>5483</v>
      </c>
      <c r="DP9" s="218">
        <f>SUM(DP10:DP34)</f>
        <v>4562</v>
      </c>
      <c r="DQ9" s="220">
        <f aca="true" t="shared" si="48" ref="DQ9:DQ22">DP9/DO9*100</f>
        <v>83.20262629947109</v>
      </c>
      <c r="DR9" s="218">
        <f aca="true" t="shared" si="49" ref="DR9:DR22">DP9-DO9</f>
        <v>-921</v>
      </c>
      <c r="DS9" s="218">
        <f>SUM(DS10:DS34)</f>
        <v>4364</v>
      </c>
      <c r="DT9" s="218">
        <f>SUM(DT10:DT34)</f>
        <v>3624</v>
      </c>
      <c r="DU9" s="220">
        <f aca="true" t="shared" si="50" ref="DU9:DU22">DT9/DS9*100</f>
        <v>83.04307974335472</v>
      </c>
      <c r="DV9" s="218">
        <f aca="true" t="shared" si="51" ref="DV9:DV22">DT9-DS9</f>
        <v>-740</v>
      </c>
      <c r="DW9" s="218">
        <f>SUM(DW10:DW34)</f>
        <v>1375</v>
      </c>
      <c r="DX9" s="218">
        <f>SUM(DX10:DX34)</f>
        <v>2267</v>
      </c>
      <c r="DY9" s="220">
        <f aca="true" t="shared" si="52" ref="DY9:DY22">ROUND(DX9/DW9*100,1)</f>
        <v>164.9</v>
      </c>
      <c r="DZ9" s="218">
        <f aca="true" t="shared" si="53" ref="DZ9:DZ22">DX9-DW9</f>
        <v>892</v>
      </c>
      <c r="EA9" s="218">
        <f>SUM(EA10:EA22)</f>
        <v>879</v>
      </c>
      <c r="EB9" s="218">
        <f>SUM(EB10:EB22)</f>
        <v>457</v>
      </c>
      <c r="EC9" s="220">
        <f aca="true" t="shared" si="54" ref="EC9:EC22">ROUND(EB9/EA9*100,1)</f>
        <v>52</v>
      </c>
      <c r="ED9" s="218">
        <f>EB9-EA9</f>
        <v>-422</v>
      </c>
      <c r="EE9" s="218">
        <v>4084</v>
      </c>
      <c r="EF9" s="250">
        <f>'[13]Матриця'!AJ11</f>
        <v>5040.2</v>
      </c>
      <c r="EG9" s="220">
        <f aca="true" t="shared" si="55" ref="EG9:EG22">ROUND(EF9/EE9*100,1)</f>
        <v>123.4</v>
      </c>
      <c r="EH9" s="218">
        <f>EF9-EE9</f>
        <v>956.1999999999998</v>
      </c>
      <c r="EI9" s="231">
        <f>ROUND(DO9/DW9,0)</f>
        <v>4</v>
      </c>
      <c r="EJ9" s="231">
        <f>ROUND(DP9/DX9,0)</f>
        <v>2</v>
      </c>
      <c r="EK9" s="221">
        <f aca="true" t="shared" si="56" ref="EK9:EK22">EJ9-EI9</f>
        <v>-2</v>
      </c>
    </row>
    <row r="10" spans="1:141" ht="21.75" customHeight="1">
      <c r="A10" s="169" t="s">
        <v>135</v>
      </c>
      <c r="B10" s="232">
        <v>1363</v>
      </c>
      <c r="C10" s="233">
        <v>1352</v>
      </c>
      <c r="D10" s="219">
        <f t="shared" si="0"/>
        <v>99.1929567131328</v>
      </c>
      <c r="E10" s="218">
        <f t="shared" si="1"/>
        <v>-11</v>
      </c>
      <c r="F10" s="232">
        <v>772</v>
      </c>
      <c r="G10" s="232">
        <v>751</v>
      </c>
      <c r="H10" s="219">
        <f t="shared" si="2"/>
        <v>97.279792746114</v>
      </c>
      <c r="I10" s="218">
        <f t="shared" si="3"/>
        <v>-21</v>
      </c>
      <c r="J10" s="232">
        <v>560</v>
      </c>
      <c r="K10" s="232">
        <v>623</v>
      </c>
      <c r="L10" s="219">
        <f t="shared" si="4"/>
        <v>111.25</v>
      </c>
      <c r="M10" s="218">
        <f t="shared" si="5"/>
        <v>63</v>
      </c>
      <c r="N10" s="232">
        <v>75</v>
      </c>
      <c r="O10" s="232">
        <v>150</v>
      </c>
      <c r="P10" s="219">
        <f t="shared" si="6"/>
        <v>200</v>
      </c>
      <c r="Q10" s="218">
        <f t="shared" si="7"/>
        <v>75</v>
      </c>
      <c r="R10" s="219">
        <f>ROUND(N10/J10*100,1)</f>
        <v>13.4</v>
      </c>
      <c r="S10" s="219">
        <f aca="true" t="shared" si="57" ref="S10:S22">ROUND(O10/K10*100,1)</f>
        <v>24.1</v>
      </c>
      <c r="T10" s="219">
        <f aca="true" t="shared" si="58" ref="T10:T22">S10-R10</f>
        <v>10.700000000000001</v>
      </c>
      <c r="U10" s="232">
        <v>421</v>
      </c>
      <c r="V10" s="232">
        <v>391</v>
      </c>
      <c r="W10" s="220">
        <f t="shared" si="8"/>
        <v>92.87410926365796</v>
      </c>
      <c r="X10" s="218">
        <f t="shared" si="9"/>
        <v>-30</v>
      </c>
      <c r="Y10" s="232">
        <v>0</v>
      </c>
      <c r="Z10" s="232">
        <v>0</v>
      </c>
      <c r="AA10" s="220">
        <v>0</v>
      </c>
      <c r="AB10" s="221">
        <f t="shared" si="10"/>
        <v>0</v>
      </c>
      <c r="AC10" s="234">
        <v>7</v>
      </c>
      <c r="AD10" s="232">
        <v>15</v>
      </c>
      <c r="AE10" s="220">
        <f t="shared" si="11"/>
        <v>214.28571428571428</v>
      </c>
      <c r="AF10" s="221">
        <f t="shared" si="12"/>
        <v>8</v>
      </c>
      <c r="AG10" s="235">
        <f t="shared" si="13"/>
        <v>35.6</v>
      </c>
      <c r="AH10" s="235">
        <f t="shared" si="13"/>
        <v>35</v>
      </c>
      <c r="AI10" s="220">
        <f t="shared" si="14"/>
        <v>-0.6000000000000014</v>
      </c>
      <c r="AJ10" s="232">
        <v>0</v>
      </c>
      <c r="AK10" s="234">
        <v>0</v>
      </c>
      <c r="AL10" s="253"/>
      <c r="AM10" s="218">
        <f t="shared" si="15"/>
        <v>0</v>
      </c>
      <c r="AN10" s="232">
        <v>285</v>
      </c>
      <c r="AO10" s="234">
        <v>284</v>
      </c>
      <c r="AP10" s="220">
        <f t="shared" si="16"/>
        <v>99.64912280701755</v>
      </c>
      <c r="AQ10" s="218">
        <f t="shared" si="17"/>
        <v>-1</v>
      </c>
      <c r="AR10" s="236">
        <f>'[10]вересень2017'!AO10</f>
        <v>98.59649122807016</v>
      </c>
      <c r="AS10" s="235">
        <v>85</v>
      </c>
      <c r="AT10" s="220">
        <f t="shared" si="18"/>
        <v>-13.596491228070164</v>
      </c>
      <c r="AU10" s="221"/>
      <c r="AV10" s="221"/>
      <c r="AW10" s="220" t="e">
        <f t="shared" si="19"/>
        <v>#DIV/0!</v>
      </c>
      <c r="AX10" s="221">
        <f t="shared" si="20"/>
        <v>0</v>
      </c>
      <c r="AY10" s="220">
        <f aca="true" t="shared" si="59" ref="AY10:AY22">AS10-AR10</f>
        <v>-13.596491228070164</v>
      </c>
      <c r="AZ10" s="234">
        <v>0</v>
      </c>
      <c r="BA10" s="234">
        <v>0</v>
      </c>
      <c r="BB10" s="220">
        <v>0</v>
      </c>
      <c r="BC10" s="221">
        <f t="shared" si="21"/>
        <v>0</v>
      </c>
      <c r="BD10" s="235">
        <v>0</v>
      </c>
      <c r="BE10" s="235">
        <v>0</v>
      </c>
      <c r="BF10" s="220">
        <f t="shared" si="22"/>
        <v>0</v>
      </c>
      <c r="BG10" s="232">
        <v>152</v>
      </c>
      <c r="BH10" s="232">
        <v>171</v>
      </c>
      <c r="BI10" s="220">
        <f t="shared" si="23"/>
        <v>112.5</v>
      </c>
      <c r="BJ10" s="218">
        <f t="shared" si="24"/>
        <v>19</v>
      </c>
      <c r="BK10" s="232">
        <v>152</v>
      </c>
      <c r="BL10" s="232">
        <v>171</v>
      </c>
      <c r="BM10" s="219">
        <f t="shared" si="25"/>
        <v>112.5</v>
      </c>
      <c r="BN10" s="218">
        <f t="shared" si="26"/>
        <v>19</v>
      </c>
      <c r="BO10" s="232">
        <v>1246</v>
      </c>
      <c r="BP10" s="232">
        <v>1211</v>
      </c>
      <c r="BQ10" s="220">
        <f t="shared" si="27"/>
        <v>97.19101123595506</v>
      </c>
      <c r="BR10" s="218">
        <f t="shared" si="28"/>
        <v>-35</v>
      </c>
      <c r="BS10" s="237">
        <v>1565.6652360515022</v>
      </c>
      <c r="BT10" s="232">
        <f>'[11]2'!R7</f>
        <v>2151.5151515151515</v>
      </c>
      <c r="BU10" s="219">
        <f t="shared" si="29"/>
        <v>137.41859383306752</v>
      </c>
      <c r="BV10" s="218">
        <f t="shared" si="30"/>
        <v>585.8499154636493</v>
      </c>
      <c r="BW10" s="232">
        <v>132</v>
      </c>
      <c r="BX10" s="232">
        <v>129</v>
      </c>
      <c r="BY10" s="222">
        <f t="shared" si="31"/>
        <v>-3</v>
      </c>
      <c r="BZ10" s="238">
        <v>186</v>
      </c>
      <c r="CA10" s="234">
        <v>182</v>
      </c>
      <c r="CB10" s="221">
        <f t="shared" si="32"/>
        <v>-4</v>
      </c>
      <c r="CC10" s="238">
        <v>155</v>
      </c>
      <c r="CD10" s="234">
        <v>158</v>
      </c>
      <c r="CE10" s="221">
        <f t="shared" si="33"/>
        <v>3</v>
      </c>
      <c r="CF10" s="238">
        <v>149</v>
      </c>
      <c r="CG10" s="234">
        <v>153</v>
      </c>
      <c r="CH10" s="221">
        <f t="shared" si="34"/>
        <v>4</v>
      </c>
      <c r="CI10" s="235">
        <v>9.4</v>
      </c>
      <c r="CJ10" s="235">
        <f>'[12]Лист2'!N24</f>
        <v>9.5</v>
      </c>
      <c r="CK10" s="220">
        <f t="shared" si="35"/>
        <v>0.09999999999999964</v>
      </c>
      <c r="CL10" s="239">
        <f t="shared" si="36"/>
        <v>31.7</v>
      </c>
      <c r="CM10" s="239">
        <f t="shared" si="36"/>
        <v>37.2</v>
      </c>
      <c r="CN10" s="226">
        <f aca="true" t="shared" si="60" ref="CN10:CN22">CM10-CL10</f>
        <v>5.5000000000000036</v>
      </c>
      <c r="CO10" s="227">
        <f t="shared" si="37"/>
        <v>432</v>
      </c>
      <c r="CP10" s="228">
        <f t="shared" si="37"/>
        <v>503</v>
      </c>
      <c r="CQ10" s="229">
        <f t="shared" si="38"/>
        <v>485</v>
      </c>
      <c r="CR10" s="229">
        <f t="shared" si="38"/>
        <v>473</v>
      </c>
      <c r="CS10" s="240">
        <v>181</v>
      </c>
      <c r="CT10" s="240">
        <v>209</v>
      </c>
      <c r="CU10" s="226">
        <f aca="true" t="shared" si="61" ref="CU10:CU22">ROUND(CT10/CS10*100,1)</f>
        <v>115.5</v>
      </c>
      <c r="CV10" s="230">
        <f t="shared" si="39"/>
        <v>28</v>
      </c>
      <c r="CW10" s="241">
        <v>607</v>
      </c>
      <c r="CX10" s="232">
        <v>748</v>
      </c>
      <c r="CY10" s="220">
        <f t="shared" si="40"/>
        <v>123.2</v>
      </c>
      <c r="CZ10" s="218">
        <f t="shared" si="41"/>
        <v>141</v>
      </c>
      <c r="DA10" s="241">
        <v>586</v>
      </c>
      <c r="DB10" s="232">
        <v>723</v>
      </c>
      <c r="DC10" s="220">
        <f t="shared" si="42"/>
        <v>123.4</v>
      </c>
      <c r="DD10" s="218">
        <f t="shared" si="43"/>
        <v>137</v>
      </c>
      <c r="DE10" s="241">
        <v>12610</v>
      </c>
      <c r="DF10" s="232"/>
      <c r="DG10" s="219">
        <f t="shared" si="44"/>
        <v>0</v>
      </c>
      <c r="DH10" s="218">
        <f t="shared" si="45"/>
        <v>-12610</v>
      </c>
      <c r="DI10" s="235">
        <f t="shared" si="46"/>
        <v>2151.9</v>
      </c>
      <c r="DJ10" s="235">
        <f>ROUND(DF10/DB10*100,1)</f>
        <v>0</v>
      </c>
      <c r="DK10" s="220">
        <f t="shared" si="47"/>
        <v>-2151.9</v>
      </c>
      <c r="DL10" s="220">
        <v>80.1</v>
      </c>
      <c r="DM10" s="249">
        <v>71.7</v>
      </c>
      <c r="DN10" s="220">
        <f aca="true" t="shared" si="62" ref="DN10:DN22">DM10-DL10</f>
        <v>-8.399999999999991</v>
      </c>
      <c r="DO10" s="232">
        <v>446</v>
      </c>
      <c r="DP10" s="232">
        <v>376</v>
      </c>
      <c r="DQ10" s="220">
        <f t="shared" si="48"/>
        <v>84.30493273542601</v>
      </c>
      <c r="DR10" s="218">
        <f t="shared" si="49"/>
        <v>-70</v>
      </c>
      <c r="DS10" s="232">
        <v>400</v>
      </c>
      <c r="DT10" s="232">
        <v>330</v>
      </c>
      <c r="DU10" s="220">
        <f t="shared" si="50"/>
        <v>82.5</v>
      </c>
      <c r="DV10" s="218">
        <f t="shared" si="51"/>
        <v>-70</v>
      </c>
      <c r="DW10" s="232">
        <v>30</v>
      </c>
      <c r="DX10" s="242">
        <v>84</v>
      </c>
      <c r="DY10" s="220">
        <f t="shared" si="52"/>
        <v>280</v>
      </c>
      <c r="DZ10" s="218">
        <f t="shared" si="53"/>
        <v>54</v>
      </c>
      <c r="EA10" s="232">
        <v>0</v>
      </c>
      <c r="EB10" s="232">
        <v>10</v>
      </c>
      <c r="EC10" s="220" t="e">
        <f t="shared" si="54"/>
        <v>#DIV/0!</v>
      </c>
      <c r="ED10" s="243">
        <f aca="true" t="shared" si="63" ref="ED10:ED22">EB10-EA10</f>
        <v>10</v>
      </c>
      <c r="EE10" s="232">
        <v>3993</v>
      </c>
      <c r="EF10" s="251">
        <v>3939</v>
      </c>
      <c r="EG10" s="220">
        <f t="shared" si="55"/>
        <v>98.6</v>
      </c>
      <c r="EH10" s="243">
        <f aca="true" t="shared" si="64" ref="EH10:EH22">EF10-EE10</f>
        <v>-54</v>
      </c>
      <c r="EI10" s="244">
        <f aca="true" t="shared" si="65" ref="EI10:EJ22">ROUND(DO10/DW10,0)</f>
        <v>15</v>
      </c>
      <c r="EJ10" s="244">
        <f t="shared" si="65"/>
        <v>4</v>
      </c>
      <c r="EK10" s="221">
        <f t="shared" si="56"/>
        <v>-11</v>
      </c>
    </row>
    <row r="11" spans="1:141" ht="21.75" customHeight="1">
      <c r="A11" s="169" t="s">
        <v>136</v>
      </c>
      <c r="B11" s="232">
        <v>686</v>
      </c>
      <c r="C11" s="233">
        <v>627</v>
      </c>
      <c r="D11" s="219">
        <f t="shared" si="0"/>
        <v>91.399416909621</v>
      </c>
      <c r="E11" s="218">
        <f t="shared" si="1"/>
        <v>-59</v>
      </c>
      <c r="F11" s="232">
        <v>341</v>
      </c>
      <c r="G11" s="232">
        <v>344</v>
      </c>
      <c r="H11" s="219">
        <f t="shared" si="2"/>
        <v>100.87976539589442</v>
      </c>
      <c r="I11" s="218">
        <f t="shared" si="3"/>
        <v>3</v>
      </c>
      <c r="J11" s="232">
        <v>540</v>
      </c>
      <c r="K11" s="232">
        <v>621</v>
      </c>
      <c r="L11" s="219">
        <f t="shared" si="4"/>
        <v>114.99999999999999</v>
      </c>
      <c r="M11" s="218">
        <f t="shared" si="5"/>
        <v>81</v>
      </c>
      <c r="N11" s="232">
        <v>332</v>
      </c>
      <c r="O11" s="232">
        <v>442</v>
      </c>
      <c r="P11" s="219">
        <f t="shared" si="6"/>
        <v>133.13253012048193</v>
      </c>
      <c r="Q11" s="218">
        <f t="shared" si="7"/>
        <v>110</v>
      </c>
      <c r="R11" s="219">
        <f aca="true" t="shared" si="66" ref="R11:R22">ROUND(N11/J11*100,1)</f>
        <v>61.5</v>
      </c>
      <c r="S11" s="219">
        <f t="shared" si="57"/>
        <v>71.2</v>
      </c>
      <c r="T11" s="219">
        <f t="shared" si="58"/>
        <v>9.700000000000003</v>
      </c>
      <c r="U11" s="232">
        <v>189</v>
      </c>
      <c r="V11" s="232">
        <v>148</v>
      </c>
      <c r="W11" s="220">
        <f t="shared" si="8"/>
        <v>78.3068783068783</v>
      </c>
      <c r="X11" s="218">
        <f t="shared" si="9"/>
        <v>-41</v>
      </c>
      <c r="Y11" s="232">
        <v>0</v>
      </c>
      <c r="Z11" s="232">
        <v>0</v>
      </c>
      <c r="AA11" s="220">
        <v>0</v>
      </c>
      <c r="AB11" s="221">
        <f t="shared" si="10"/>
        <v>0</v>
      </c>
      <c r="AC11" s="234">
        <v>5</v>
      </c>
      <c r="AD11" s="232">
        <v>11</v>
      </c>
      <c r="AE11" s="220">
        <f t="shared" si="11"/>
        <v>220.00000000000003</v>
      </c>
      <c r="AF11" s="221">
        <f t="shared" si="12"/>
        <v>6</v>
      </c>
      <c r="AG11" s="235">
        <f t="shared" si="13"/>
        <v>30.3</v>
      </c>
      <c r="AH11" s="235">
        <f t="shared" si="13"/>
        <v>28.5</v>
      </c>
      <c r="AI11" s="220">
        <f t="shared" si="14"/>
        <v>-1.8000000000000007</v>
      </c>
      <c r="AJ11" s="232">
        <v>0</v>
      </c>
      <c r="AK11" s="234">
        <v>0</v>
      </c>
      <c r="AL11" s="253"/>
      <c r="AM11" s="218">
        <f t="shared" si="15"/>
        <v>0</v>
      </c>
      <c r="AN11" s="232">
        <v>144</v>
      </c>
      <c r="AO11" s="234">
        <v>119</v>
      </c>
      <c r="AP11" s="220">
        <f t="shared" si="16"/>
        <v>82.63888888888889</v>
      </c>
      <c r="AQ11" s="218">
        <f t="shared" si="17"/>
        <v>-25</v>
      </c>
      <c r="AR11" s="236">
        <f>'[10]вересень2017'!AO11</f>
        <v>78.37837837837837</v>
      </c>
      <c r="AS11" s="235">
        <v>80.5</v>
      </c>
      <c r="AT11" s="220">
        <f t="shared" si="18"/>
        <v>2.121621621621628</v>
      </c>
      <c r="AU11" s="221"/>
      <c r="AV11" s="221"/>
      <c r="AW11" s="220" t="e">
        <f t="shared" si="19"/>
        <v>#DIV/0!</v>
      </c>
      <c r="AX11" s="221">
        <f t="shared" si="20"/>
        <v>0</v>
      </c>
      <c r="AY11" s="220">
        <f t="shared" si="59"/>
        <v>2.121621621621628</v>
      </c>
      <c r="AZ11" s="234">
        <v>0</v>
      </c>
      <c r="BA11" s="234">
        <v>1</v>
      </c>
      <c r="BB11" s="220">
        <v>0</v>
      </c>
      <c r="BC11" s="221">
        <f t="shared" si="21"/>
        <v>1</v>
      </c>
      <c r="BD11" s="235">
        <v>0</v>
      </c>
      <c r="BE11" s="235">
        <v>0</v>
      </c>
      <c r="BF11" s="220">
        <f t="shared" si="22"/>
        <v>0</v>
      </c>
      <c r="BG11" s="232">
        <v>132</v>
      </c>
      <c r="BH11" s="232">
        <v>131</v>
      </c>
      <c r="BI11" s="220">
        <f t="shared" si="23"/>
        <v>99.24242424242425</v>
      </c>
      <c r="BJ11" s="218">
        <f t="shared" si="24"/>
        <v>-1</v>
      </c>
      <c r="BK11" s="232">
        <v>132</v>
      </c>
      <c r="BL11" s="232">
        <v>90</v>
      </c>
      <c r="BM11" s="219">
        <f t="shared" si="25"/>
        <v>68.18181818181817</v>
      </c>
      <c r="BN11" s="218">
        <f t="shared" si="26"/>
        <v>-42</v>
      </c>
      <c r="BO11" s="232">
        <v>561</v>
      </c>
      <c r="BP11" s="232">
        <v>495</v>
      </c>
      <c r="BQ11" s="220">
        <f t="shared" si="27"/>
        <v>88.23529411764706</v>
      </c>
      <c r="BR11" s="218">
        <f t="shared" si="28"/>
        <v>-66</v>
      </c>
      <c r="BS11" s="237">
        <v>1587.2053872053873</v>
      </c>
      <c r="BT11" s="232">
        <f>'[11]2'!R8</f>
        <v>2223.1132075471696</v>
      </c>
      <c r="BU11" s="219">
        <f t="shared" si="29"/>
        <v>140.0646208403711</v>
      </c>
      <c r="BV11" s="218">
        <f t="shared" si="30"/>
        <v>635.9078203417823</v>
      </c>
      <c r="BW11" s="232">
        <v>136</v>
      </c>
      <c r="BX11" s="232">
        <v>132</v>
      </c>
      <c r="BY11" s="222">
        <f t="shared" si="31"/>
        <v>-4</v>
      </c>
      <c r="BZ11" s="238">
        <v>240</v>
      </c>
      <c r="CA11" s="234">
        <v>235</v>
      </c>
      <c r="CB11" s="221">
        <f t="shared" si="32"/>
        <v>-5</v>
      </c>
      <c r="CC11" s="238">
        <v>220</v>
      </c>
      <c r="CD11" s="234">
        <v>218</v>
      </c>
      <c r="CE11" s="221">
        <f t="shared" si="33"/>
        <v>-2</v>
      </c>
      <c r="CF11" s="238">
        <v>215</v>
      </c>
      <c r="CG11" s="234">
        <v>213</v>
      </c>
      <c r="CH11" s="221">
        <f t="shared" si="34"/>
        <v>-2</v>
      </c>
      <c r="CI11" s="235">
        <v>21.1</v>
      </c>
      <c r="CJ11" s="235">
        <f>'[12]Лист2'!N25</f>
        <v>21.1</v>
      </c>
      <c r="CK11" s="220">
        <f t="shared" si="35"/>
        <v>0</v>
      </c>
      <c r="CL11" s="239">
        <f t="shared" si="36"/>
        <v>28.3</v>
      </c>
      <c r="CM11" s="239">
        <f t="shared" si="36"/>
        <v>27.1</v>
      </c>
      <c r="CN11" s="226">
        <f t="shared" si="60"/>
        <v>-1.1999999999999993</v>
      </c>
      <c r="CO11" s="227">
        <f t="shared" si="37"/>
        <v>194</v>
      </c>
      <c r="CP11" s="228">
        <f t="shared" si="37"/>
        <v>170</v>
      </c>
      <c r="CQ11" s="229">
        <f t="shared" si="38"/>
        <v>208</v>
      </c>
      <c r="CR11" s="229">
        <f t="shared" si="38"/>
        <v>179</v>
      </c>
      <c r="CS11" s="240">
        <v>126</v>
      </c>
      <c r="CT11" s="240">
        <v>152</v>
      </c>
      <c r="CU11" s="226">
        <f t="shared" si="61"/>
        <v>120.6</v>
      </c>
      <c r="CV11" s="230">
        <f t="shared" si="39"/>
        <v>26</v>
      </c>
      <c r="CW11" s="241">
        <v>518</v>
      </c>
      <c r="CX11" s="232">
        <v>625</v>
      </c>
      <c r="CY11" s="220">
        <f t="shared" si="40"/>
        <v>120.7</v>
      </c>
      <c r="CZ11" s="218">
        <f t="shared" si="41"/>
        <v>107</v>
      </c>
      <c r="DA11" s="241">
        <v>514</v>
      </c>
      <c r="DB11" s="232">
        <v>562</v>
      </c>
      <c r="DC11" s="220">
        <f t="shared" si="42"/>
        <v>109.3</v>
      </c>
      <c r="DD11" s="218">
        <f t="shared" si="43"/>
        <v>48</v>
      </c>
      <c r="DE11" s="241">
        <v>6955</v>
      </c>
      <c r="DF11" s="232"/>
      <c r="DG11" s="219">
        <f t="shared" si="44"/>
        <v>0</v>
      </c>
      <c r="DH11" s="218">
        <f t="shared" si="45"/>
        <v>-6955</v>
      </c>
      <c r="DI11" s="235">
        <f t="shared" si="46"/>
        <v>1353.1</v>
      </c>
      <c r="DJ11" s="235">
        <f>ROUND(DF11/DB11*100,1)</f>
        <v>0</v>
      </c>
      <c r="DK11" s="220">
        <f t="shared" si="47"/>
        <v>-1353.1</v>
      </c>
      <c r="DL11" s="220">
        <v>91.5</v>
      </c>
      <c r="DM11" s="249">
        <v>91.8</v>
      </c>
      <c r="DN11" s="220">
        <f t="shared" si="62"/>
        <v>0.29999999999999716</v>
      </c>
      <c r="DO11" s="232">
        <v>284</v>
      </c>
      <c r="DP11" s="232">
        <v>278</v>
      </c>
      <c r="DQ11" s="220">
        <f t="shared" si="48"/>
        <v>97.88732394366197</v>
      </c>
      <c r="DR11" s="218">
        <f t="shared" si="49"/>
        <v>-6</v>
      </c>
      <c r="DS11" s="232">
        <v>204</v>
      </c>
      <c r="DT11" s="232">
        <v>193</v>
      </c>
      <c r="DU11" s="220">
        <f t="shared" si="50"/>
        <v>94.6078431372549</v>
      </c>
      <c r="DV11" s="218">
        <f t="shared" si="51"/>
        <v>-11</v>
      </c>
      <c r="DW11" s="232">
        <v>40</v>
      </c>
      <c r="DX11" s="232">
        <v>41</v>
      </c>
      <c r="DY11" s="220">
        <f t="shared" si="52"/>
        <v>102.5</v>
      </c>
      <c r="DZ11" s="218">
        <f t="shared" si="53"/>
        <v>1</v>
      </c>
      <c r="EA11" s="232">
        <v>14</v>
      </c>
      <c r="EB11" s="232">
        <v>7</v>
      </c>
      <c r="EC11" s="220">
        <f t="shared" si="54"/>
        <v>50</v>
      </c>
      <c r="ED11" s="243">
        <f t="shared" si="63"/>
        <v>-7</v>
      </c>
      <c r="EE11" s="232">
        <v>3279</v>
      </c>
      <c r="EF11" s="251">
        <f>'[13]Матриця'!AJ13</f>
        <v>3789.68</v>
      </c>
      <c r="EG11" s="220">
        <f t="shared" si="55"/>
        <v>115.6</v>
      </c>
      <c r="EH11" s="243">
        <f t="shared" si="64"/>
        <v>510.67999999999984</v>
      </c>
      <c r="EI11" s="244">
        <f t="shared" si="65"/>
        <v>7</v>
      </c>
      <c r="EJ11" s="244">
        <f t="shared" si="65"/>
        <v>7</v>
      </c>
      <c r="EK11" s="221">
        <f t="shared" si="56"/>
        <v>0</v>
      </c>
    </row>
    <row r="12" spans="1:141" ht="21.75" customHeight="1">
      <c r="A12" s="169" t="s">
        <v>137</v>
      </c>
      <c r="B12" s="232">
        <v>1391</v>
      </c>
      <c r="C12" s="233">
        <v>1208</v>
      </c>
      <c r="D12" s="219">
        <f t="shared" si="0"/>
        <v>86.84399712437096</v>
      </c>
      <c r="E12" s="218">
        <f t="shared" si="1"/>
        <v>-183</v>
      </c>
      <c r="F12" s="232">
        <v>805</v>
      </c>
      <c r="G12" s="232">
        <v>631</v>
      </c>
      <c r="H12" s="219">
        <f t="shared" si="2"/>
        <v>78.38509316770185</v>
      </c>
      <c r="I12" s="218">
        <f t="shared" si="3"/>
        <v>-174</v>
      </c>
      <c r="J12" s="232">
        <v>706</v>
      </c>
      <c r="K12" s="232">
        <v>765</v>
      </c>
      <c r="L12" s="219">
        <f t="shared" si="4"/>
        <v>108.35694050991502</v>
      </c>
      <c r="M12" s="218">
        <f t="shared" si="5"/>
        <v>59</v>
      </c>
      <c r="N12" s="232">
        <v>98</v>
      </c>
      <c r="O12" s="232">
        <v>189</v>
      </c>
      <c r="P12" s="219">
        <f t="shared" si="6"/>
        <v>192.85714285714286</v>
      </c>
      <c r="Q12" s="218">
        <f t="shared" si="7"/>
        <v>91</v>
      </c>
      <c r="R12" s="219">
        <f t="shared" si="66"/>
        <v>13.9</v>
      </c>
      <c r="S12" s="219">
        <f t="shared" si="57"/>
        <v>24.7</v>
      </c>
      <c r="T12" s="219">
        <f t="shared" si="58"/>
        <v>10.799999999999999</v>
      </c>
      <c r="U12" s="232">
        <v>534</v>
      </c>
      <c r="V12" s="232">
        <v>493</v>
      </c>
      <c r="W12" s="220">
        <f t="shared" si="8"/>
        <v>92.32209737827716</v>
      </c>
      <c r="X12" s="218">
        <f t="shared" si="9"/>
        <v>-41</v>
      </c>
      <c r="Y12" s="232">
        <v>0</v>
      </c>
      <c r="Z12" s="232">
        <v>2</v>
      </c>
      <c r="AA12" s="220">
        <f>AA22</f>
        <v>0</v>
      </c>
      <c r="AB12" s="221">
        <f t="shared" si="10"/>
        <v>2</v>
      </c>
      <c r="AC12" s="234">
        <v>16</v>
      </c>
      <c r="AD12" s="232">
        <v>22</v>
      </c>
      <c r="AE12" s="220">
        <f t="shared" si="11"/>
        <v>137.5</v>
      </c>
      <c r="AF12" s="221">
        <f t="shared" si="12"/>
        <v>6</v>
      </c>
      <c r="AG12" s="235">
        <f t="shared" si="13"/>
        <v>43.7</v>
      </c>
      <c r="AH12" s="235">
        <f t="shared" si="13"/>
        <v>47.7</v>
      </c>
      <c r="AI12" s="220">
        <f t="shared" si="14"/>
        <v>4</v>
      </c>
      <c r="AJ12" s="232">
        <v>0</v>
      </c>
      <c r="AK12" s="234">
        <v>0</v>
      </c>
      <c r="AL12" s="253"/>
      <c r="AM12" s="218">
        <f t="shared" si="15"/>
        <v>0</v>
      </c>
      <c r="AN12" s="232">
        <v>303</v>
      </c>
      <c r="AO12" s="234">
        <v>219</v>
      </c>
      <c r="AP12" s="220">
        <f t="shared" si="16"/>
        <v>72.27722772277228</v>
      </c>
      <c r="AQ12" s="218">
        <f t="shared" si="17"/>
        <v>-84</v>
      </c>
      <c r="AR12" s="236">
        <f>'[10]вересень2017'!AO12</f>
        <v>99.33993399339934</v>
      </c>
      <c r="AS12" s="235">
        <v>95.3</v>
      </c>
      <c r="AT12" s="220">
        <f t="shared" si="18"/>
        <v>-4.039933993399345</v>
      </c>
      <c r="AU12" s="221"/>
      <c r="AV12" s="221"/>
      <c r="AW12" s="220" t="e">
        <f t="shared" si="19"/>
        <v>#DIV/0!</v>
      </c>
      <c r="AX12" s="221">
        <f t="shared" si="20"/>
        <v>0</v>
      </c>
      <c r="AY12" s="220">
        <f t="shared" si="59"/>
        <v>-4.039933993399345</v>
      </c>
      <c r="AZ12" s="234">
        <v>0</v>
      </c>
      <c r="BA12" s="234">
        <v>1</v>
      </c>
      <c r="BB12" s="220">
        <v>0</v>
      </c>
      <c r="BC12" s="221">
        <f t="shared" si="21"/>
        <v>1</v>
      </c>
      <c r="BD12" s="235">
        <v>0</v>
      </c>
      <c r="BE12" s="235">
        <v>0</v>
      </c>
      <c r="BF12" s="220">
        <f t="shared" si="22"/>
        <v>0</v>
      </c>
      <c r="BG12" s="232">
        <v>192</v>
      </c>
      <c r="BH12" s="232">
        <v>204</v>
      </c>
      <c r="BI12" s="220">
        <f t="shared" si="23"/>
        <v>106.25</v>
      </c>
      <c r="BJ12" s="218">
        <f t="shared" si="24"/>
        <v>12</v>
      </c>
      <c r="BK12" s="232">
        <v>179</v>
      </c>
      <c r="BL12" s="232">
        <v>170</v>
      </c>
      <c r="BM12" s="219">
        <f t="shared" si="25"/>
        <v>94.97206703910615</v>
      </c>
      <c r="BN12" s="218">
        <f t="shared" si="26"/>
        <v>-9</v>
      </c>
      <c r="BO12" s="232">
        <v>1280</v>
      </c>
      <c r="BP12" s="232">
        <v>1055</v>
      </c>
      <c r="BQ12" s="220">
        <f t="shared" si="27"/>
        <v>82.421875</v>
      </c>
      <c r="BR12" s="218">
        <f t="shared" si="28"/>
        <v>-225</v>
      </c>
      <c r="BS12" s="237">
        <v>1707.6131687242798</v>
      </c>
      <c r="BT12" s="232">
        <f>'[11]2'!R9</f>
        <v>2276.4563106796118</v>
      </c>
      <c r="BU12" s="219">
        <f t="shared" si="29"/>
        <v>133.31217821307283</v>
      </c>
      <c r="BV12" s="218">
        <f t="shared" si="30"/>
        <v>568.8431419553319</v>
      </c>
      <c r="BW12" s="232">
        <v>123</v>
      </c>
      <c r="BX12" s="232">
        <v>131</v>
      </c>
      <c r="BY12" s="222">
        <f t="shared" si="31"/>
        <v>8</v>
      </c>
      <c r="BZ12" s="238">
        <v>189</v>
      </c>
      <c r="CA12" s="234">
        <v>205</v>
      </c>
      <c r="CB12" s="221">
        <f t="shared" si="32"/>
        <v>16</v>
      </c>
      <c r="CC12" s="238">
        <v>171</v>
      </c>
      <c r="CD12" s="234">
        <v>198</v>
      </c>
      <c r="CE12" s="221">
        <f t="shared" si="33"/>
        <v>27</v>
      </c>
      <c r="CF12" s="238">
        <v>165</v>
      </c>
      <c r="CG12" s="234">
        <v>194</v>
      </c>
      <c r="CH12" s="221">
        <f t="shared" si="34"/>
        <v>29</v>
      </c>
      <c r="CI12" s="235">
        <v>12.4</v>
      </c>
      <c r="CJ12" s="235">
        <f>'[12]Лист2'!N26</f>
        <v>12.7</v>
      </c>
      <c r="CK12" s="220">
        <f t="shared" si="35"/>
        <v>0.29999999999999893</v>
      </c>
      <c r="CL12" s="239">
        <f t="shared" si="36"/>
        <v>18.8</v>
      </c>
      <c r="CM12" s="239">
        <f t="shared" si="36"/>
        <v>21.7</v>
      </c>
      <c r="CN12" s="226">
        <f t="shared" si="60"/>
        <v>2.8999999999999986</v>
      </c>
      <c r="CO12" s="227">
        <f t="shared" si="37"/>
        <v>261</v>
      </c>
      <c r="CP12" s="228">
        <f t="shared" si="37"/>
        <v>262</v>
      </c>
      <c r="CQ12" s="229">
        <f t="shared" si="38"/>
        <v>608</v>
      </c>
      <c r="CR12" s="229">
        <f t="shared" si="38"/>
        <v>576</v>
      </c>
      <c r="CS12" s="240">
        <v>185</v>
      </c>
      <c r="CT12" s="240">
        <v>209</v>
      </c>
      <c r="CU12" s="226">
        <f t="shared" si="61"/>
        <v>113</v>
      </c>
      <c r="CV12" s="230">
        <f t="shared" si="39"/>
        <v>24</v>
      </c>
      <c r="CW12" s="241">
        <v>659</v>
      </c>
      <c r="CX12" s="232">
        <v>745</v>
      </c>
      <c r="CY12" s="220">
        <f t="shared" si="40"/>
        <v>113.1</v>
      </c>
      <c r="CZ12" s="218">
        <f t="shared" si="41"/>
        <v>86</v>
      </c>
      <c r="DA12" s="241">
        <v>655</v>
      </c>
      <c r="DB12" s="232">
        <v>724</v>
      </c>
      <c r="DC12" s="220">
        <f t="shared" si="42"/>
        <v>110.5</v>
      </c>
      <c r="DD12" s="218">
        <f t="shared" si="43"/>
        <v>69</v>
      </c>
      <c r="DE12" s="241">
        <v>18787</v>
      </c>
      <c r="DF12" s="232"/>
      <c r="DG12" s="219">
        <f t="shared" si="44"/>
        <v>0</v>
      </c>
      <c r="DH12" s="218">
        <f t="shared" si="45"/>
        <v>-18787</v>
      </c>
      <c r="DI12" s="235">
        <f t="shared" si="46"/>
        <v>2868.2</v>
      </c>
      <c r="DJ12" s="235">
        <f t="shared" si="46"/>
        <v>0</v>
      </c>
      <c r="DK12" s="220">
        <f>DJ12-DI12</f>
        <v>-2868.2</v>
      </c>
      <c r="DL12" s="220">
        <v>90.7</v>
      </c>
      <c r="DM12" s="249">
        <v>78.8</v>
      </c>
      <c r="DN12" s="220">
        <f t="shared" si="62"/>
        <v>-11.900000000000006</v>
      </c>
      <c r="DO12" s="232">
        <v>522</v>
      </c>
      <c r="DP12" s="232">
        <v>370</v>
      </c>
      <c r="DQ12" s="220">
        <f t="shared" si="48"/>
        <v>70.88122605363985</v>
      </c>
      <c r="DR12" s="218">
        <f t="shared" si="49"/>
        <v>-152</v>
      </c>
      <c r="DS12" s="232">
        <v>414</v>
      </c>
      <c r="DT12" s="232">
        <v>304</v>
      </c>
      <c r="DU12" s="220">
        <f t="shared" si="50"/>
        <v>73.42995169082126</v>
      </c>
      <c r="DV12" s="218">
        <f t="shared" si="51"/>
        <v>-110</v>
      </c>
      <c r="DW12" s="232">
        <v>15</v>
      </c>
      <c r="DX12" s="232">
        <v>43</v>
      </c>
      <c r="DY12" s="220">
        <f t="shared" si="52"/>
        <v>286.7</v>
      </c>
      <c r="DZ12" s="218">
        <f t="shared" si="53"/>
        <v>28</v>
      </c>
      <c r="EA12" s="232">
        <v>107</v>
      </c>
      <c r="EB12" s="232">
        <v>70</v>
      </c>
      <c r="EC12" s="220">
        <f t="shared" si="54"/>
        <v>65.4</v>
      </c>
      <c r="ED12" s="243">
        <f t="shared" si="63"/>
        <v>-37</v>
      </c>
      <c r="EE12" s="232">
        <v>3683</v>
      </c>
      <c r="EF12" s="251">
        <f>'[13]Матриця'!AJ14</f>
        <v>5170.44</v>
      </c>
      <c r="EG12" s="220">
        <f t="shared" si="55"/>
        <v>140.4</v>
      </c>
      <c r="EH12" s="243">
        <f t="shared" si="64"/>
        <v>1487.4399999999996</v>
      </c>
      <c r="EI12" s="244">
        <f t="shared" si="65"/>
        <v>35</v>
      </c>
      <c r="EJ12" s="244">
        <f t="shared" si="65"/>
        <v>9</v>
      </c>
      <c r="EK12" s="221">
        <f t="shared" si="56"/>
        <v>-26</v>
      </c>
    </row>
    <row r="13" spans="1:141" s="13" customFormat="1" ht="21.75" customHeight="1">
      <c r="A13" s="169" t="s">
        <v>138</v>
      </c>
      <c r="B13" s="232">
        <v>1533</v>
      </c>
      <c r="C13" s="233">
        <v>1348</v>
      </c>
      <c r="D13" s="219">
        <f t="shared" si="0"/>
        <v>87.93215916503587</v>
      </c>
      <c r="E13" s="218">
        <f t="shared" si="1"/>
        <v>-185</v>
      </c>
      <c r="F13" s="232">
        <v>765</v>
      </c>
      <c r="G13" s="232">
        <v>599</v>
      </c>
      <c r="H13" s="219">
        <f t="shared" si="2"/>
        <v>78.30065359477125</v>
      </c>
      <c r="I13" s="218">
        <f t="shared" si="3"/>
        <v>-166</v>
      </c>
      <c r="J13" s="232">
        <v>616</v>
      </c>
      <c r="K13" s="232">
        <v>644</v>
      </c>
      <c r="L13" s="219">
        <f t="shared" si="4"/>
        <v>104.54545454545455</v>
      </c>
      <c r="M13" s="218">
        <f t="shared" si="5"/>
        <v>28</v>
      </c>
      <c r="N13" s="232">
        <v>30</v>
      </c>
      <c r="O13" s="232">
        <v>61</v>
      </c>
      <c r="P13" s="219">
        <f t="shared" si="6"/>
        <v>203.33333333333331</v>
      </c>
      <c r="Q13" s="218">
        <f t="shared" si="7"/>
        <v>31</v>
      </c>
      <c r="R13" s="219">
        <f t="shared" si="66"/>
        <v>4.9</v>
      </c>
      <c r="S13" s="219">
        <f t="shared" si="57"/>
        <v>9.5</v>
      </c>
      <c r="T13" s="219">
        <f t="shared" si="58"/>
        <v>4.6</v>
      </c>
      <c r="U13" s="232">
        <v>551</v>
      </c>
      <c r="V13" s="232">
        <v>530</v>
      </c>
      <c r="W13" s="220">
        <f t="shared" si="8"/>
        <v>96.18874773139746</v>
      </c>
      <c r="X13" s="218">
        <f t="shared" si="9"/>
        <v>-21</v>
      </c>
      <c r="Y13" s="232">
        <v>0</v>
      </c>
      <c r="Z13" s="232">
        <v>0</v>
      </c>
      <c r="AA13" s="220">
        <v>0</v>
      </c>
      <c r="AB13" s="221">
        <f t="shared" si="10"/>
        <v>0</v>
      </c>
      <c r="AC13" s="234">
        <v>3</v>
      </c>
      <c r="AD13" s="232">
        <v>12</v>
      </c>
      <c r="AE13" s="220">
        <f t="shared" si="11"/>
        <v>400</v>
      </c>
      <c r="AF13" s="221">
        <f t="shared" si="12"/>
        <v>9</v>
      </c>
      <c r="AG13" s="235">
        <f t="shared" si="13"/>
        <v>38.2</v>
      </c>
      <c r="AH13" s="235">
        <f t="shared" si="13"/>
        <v>43.2</v>
      </c>
      <c r="AI13" s="220">
        <f t="shared" si="14"/>
        <v>5</v>
      </c>
      <c r="AJ13" s="232">
        <v>0</v>
      </c>
      <c r="AK13" s="234">
        <v>0</v>
      </c>
      <c r="AL13" s="253"/>
      <c r="AM13" s="218">
        <f t="shared" si="15"/>
        <v>0</v>
      </c>
      <c r="AN13" s="232">
        <v>289</v>
      </c>
      <c r="AO13" s="234">
        <v>283</v>
      </c>
      <c r="AP13" s="220">
        <f t="shared" si="16"/>
        <v>97.92387543252595</v>
      </c>
      <c r="AQ13" s="218">
        <f t="shared" si="17"/>
        <v>-6</v>
      </c>
      <c r="AR13" s="245">
        <f>'[10]вересень2017'!AO13</f>
        <v>99.30795847750865</v>
      </c>
      <c r="AS13" s="235">
        <v>98.2</v>
      </c>
      <c r="AT13" s="220">
        <f t="shared" si="18"/>
        <v>-1.107958477508646</v>
      </c>
      <c r="AU13" s="221"/>
      <c r="AV13" s="221"/>
      <c r="AW13" s="220" t="e">
        <f t="shared" si="19"/>
        <v>#DIV/0!</v>
      </c>
      <c r="AX13" s="221">
        <f t="shared" si="20"/>
        <v>0</v>
      </c>
      <c r="AY13" s="220">
        <f t="shared" si="59"/>
        <v>-1.107958477508646</v>
      </c>
      <c r="AZ13" s="234">
        <v>205</v>
      </c>
      <c r="BA13" s="234">
        <v>181</v>
      </c>
      <c r="BB13" s="220">
        <f aca="true" t="shared" si="67" ref="BB13:BB22">BA13/AZ13*100</f>
        <v>88.29268292682927</v>
      </c>
      <c r="BC13" s="221">
        <f t="shared" si="21"/>
        <v>-24</v>
      </c>
      <c r="BD13" s="235">
        <v>100</v>
      </c>
      <c r="BE13" s="235">
        <v>98.9</v>
      </c>
      <c r="BF13" s="220">
        <f t="shared" si="22"/>
        <v>-1.0999999999999943</v>
      </c>
      <c r="BG13" s="232">
        <v>156</v>
      </c>
      <c r="BH13" s="232">
        <v>168</v>
      </c>
      <c r="BI13" s="220">
        <f t="shared" si="23"/>
        <v>107.6923076923077</v>
      </c>
      <c r="BJ13" s="218">
        <f t="shared" si="24"/>
        <v>12</v>
      </c>
      <c r="BK13" s="232">
        <v>156</v>
      </c>
      <c r="BL13" s="232">
        <v>168</v>
      </c>
      <c r="BM13" s="219">
        <f t="shared" si="25"/>
        <v>107.6923076923077</v>
      </c>
      <c r="BN13" s="218">
        <f t="shared" si="26"/>
        <v>12</v>
      </c>
      <c r="BO13" s="232">
        <v>1354</v>
      </c>
      <c r="BP13" s="232">
        <v>1177</v>
      </c>
      <c r="BQ13" s="220">
        <f t="shared" si="27"/>
        <v>86.92762186115213</v>
      </c>
      <c r="BR13" s="218">
        <f t="shared" si="28"/>
        <v>-177</v>
      </c>
      <c r="BS13" s="237">
        <v>1738.313253012048</v>
      </c>
      <c r="BT13" s="232">
        <f>'[11]2'!R10</f>
        <v>2243.0985915492956</v>
      </c>
      <c r="BU13" s="219">
        <f t="shared" si="29"/>
        <v>129.03880170404182</v>
      </c>
      <c r="BV13" s="218">
        <f t="shared" si="30"/>
        <v>504.7853385372475</v>
      </c>
      <c r="BW13" s="232">
        <v>127</v>
      </c>
      <c r="BX13" s="232">
        <v>127</v>
      </c>
      <c r="BY13" s="222">
        <f t="shared" si="31"/>
        <v>0</v>
      </c>
      <c r="BZ13" s="238">
        <v>183</v>
      </c>
      <c r="CA13" s="234">
        <v>190</v>
      </c>
      <c r="CB13" s="221">
        <f t="shared" si="32"/>
        <v>7</v>
      </c>
      <c r="CC13" s="238">
        <v>152</v>
      </c>
      <c r="CD13" s="234">
        <v>168</v>
      </c>
      <c r="CE13" s="221">
        <f t="shared" si="33"/>
        <v>16</v>
      </c>
      <c r="CF13" s="238">
        <v>147</v>
      </c>
      <c r="CG13" s="234">
        <v>163</v>
      </c>
      <c r="CH13" s="221">
        <f t="shared" si="34"/>
        <v>16</v>
      </c>
      <c r="CI13" s="235">
        <v>10.5</v>
      </c>
      <c r="CJ13" s="235">
        <f>'[12]Лист2'!N27</f>
        <v>11.1</v>
      </c>
      <c r="CK13" s="220">
        <f t="shared" si="35"/>
        <v>0.5999999999999996</v>
      </c>
      <c r="CL13" s="239">
        <f t="shared" si="36"/>
        <v>30.4</v>
      </c>
      <c r="CM13" s="239">
        <f t="shared" si="36"/>
        <v>30.5</v>
      </c>
      <c r="CN13" s="226">
        <f t="shared" si="60"/>
        <v>0.10000000000000142</v>
      </c>
      <c r="CO13" s="227">
        <f t="shared" si="37"/>
        <v>466</v>
      </c>
      <c r="CP13" s="228">
        <f t="shared" si="37"/>
        <v>411</v>
      </c>
      <c r="CQ13" s="229">
        <f t="shared" si="38"/>
        <v>586</v>
      </c>
      <c r="CR13" s="229">
        <f t="shared" si="38"/>
        <v>583</v>
      </c>
      <c r="CS13" s="240">
        <v>115</v>
      </c>
      <c r="CT13" s="240">
        <v>129</v>
      </c>
      <c r="CU13" s="226">
        <f t="shared" si="61"/>
        <v>112.2</v>
      </c>
      <c r="CV13" s="230">
        <f t="shared" si="39"/>
        <v>14</v>
      </c>
      <c r="CW13" s="241">
        <v>591</v>
      </c>
      <c r="CX13" s="232">
        <v>665</v>
      </c>
      <c r="CY13" s="220">
        <f t="shared" si="40"/>
        <v>112.5</v>
      </c>
      <c r="CZ13" s="218">
        <f t="shared" si="41"/>
        <v>74</v>
      </c>
      <c r="DA13" s="241">
        <v>587</v>
      </c>
      <c r="DB13" s="232">
        <v>659</v>
      </c>
      <c r="DC13" s="220">
        <f t="shared" si="42"/>
        <v>112.3</v>
      </c>
      <c r="DD13" s="218">
        <f t="shared" si="43"/>
        <v>72</v>
      </c>
      <c r="DE13" s="241">
        <v>7370</v>
      </c>
      <c r="DF13" s="232"/>
      <c r="DG13" s="219">
        <f t="shared" si="44"/>
        <v>0</v>
      </c>
      <c r="DH13" s="218">
        <f t="shared" si="45"/>
        <v>-7370</v>
      </c>
      <c r="DI13" s="235">
        <f t="shared" si="46"/>
        <v>1255.5</v>
      </c>
      <c r="DJ13" s="235">
        <f t="shared" si="46"/>
        <v>0</v>
      </c>
      <c r="DK13" s="220">
        <f t="shared" si="47"/>
        <v>-1255.5</v>
      </c>
      <c r="DL13" s="220">
        <v>93.9</v>
      </c>
      <c r="DM13" s="249">
        <v>84.5</v>
      </c>
      <c r="DN13" s="220">
        <f t="shared" si="62"/>
        <v>-9.400000000000006</v>
      </c>
      <c r="DO13" s="232">
        <v>481</v>
      </c>
      <c r="DP13" s="232">
        <v>354</v>
      </c>
      <c r="DQ13" s="220">
        <f t="shared" si="48"/>
        <v>73.5966735966736</v>
      </c>
      <c r="DR13" s="218">
        <f t="shared" si="49"/>
        <v>-127</v>
      </c>
      <c r="DS13" s="232">
        <v>379</v>
      </c>
      <c r="DT13" s="232">
        <v>266</v>
      </c>
      <c r="DU13" s="220">
        <f t="shared" si="50"/>
        <v>70.18469656992085</v>
      </c>
      <c r="DV13" s="218">
        <f t="shared" si="51"/>
        <v>-113</v>
      </c>
      <c r="DW13" s="232">
        <v>13</v>
      </c>
      <c r="DX13" s="232">
        <v>71</v>
      </c>
      <c r="DY13" s="220">
        <f t="shared" si="52"/>
        <v>546.2</v>
      </c>
      <c r="DZ13" s="218">
        <f t="shared" si="53"/>
        <v>58</v>
      </c>
      <c r="EA13" s="232">
        <v>23</v>
      </c>
      <c r="EB13" s="232">
        <v>15</v>
      </c>
      <c r="EC13" s="220">
        <f t="shared" si="54"/>
        <v>65.2</v>
      </c>
      <c r="ED13" s="243">
        <f t="shared" si="63"/>
        <v>-8</v>
      </c>
      <c r="EE13" s="232">
        <v>3343</v>
      </c>
      <c r="EF13" s="252">
        <f>'[13]Матриця'!AJ15</f>
        <v>5532.51</v>
      </c>
      <c r="EG13" s="220">
        <f t="shared" si="55"/>
        <v>165.5</v>
      </c>
      <c r="EH13" s="243">
        <f t="shared" si="64"/>
        <v>2189.51</v>
      </c>
      <c r="EI13" s="244">
        <f t="shared" si="65"/>
        <v>37</v>
      </c>
      <c r="EJ13" s="244">
        <f t="shared" si="65"/>
        <v>5</v>
      </c>
      <c r="EK13" s="221">
        <f t="shared" si="56"/>
        <v>-32</v>
      </c>
    </row>
    <row r="14" spans="1:141" ht="21.75" customHeight="1">
      <c r="A14" s="169" t="s">
        <v>139</v>
      </c>
      <c r="B14" s="232">
        <v>1174</v>
      </c>
      <c r="C14" s="233">
        <v>841</v>
      </c>
      <c r="D14" s="219">
        <f t="shared" si="0"/>
        <v>71.63543441226575</v>
      </c>
      <c r="E14" s="218">
        <f t="shared" si="1"/>
        <v>-333</v>
      </c>
      <c r="F14" s="232">
        <v>617</v>
      </c>
      <c r="G14" s="232">
        <v>444</v>
      </c>
      <c r="H14" s="219">
        <f t="shared" si="2"/>
        <v>71.96110210696921</v>
      </c>
      <c r="I14" s="218">
        <f t="shared" si="3"/>
        <v>-173</v>
      </c>
      <c r="J14" s="232">
        <v>575</v>
      </c>
      <c r="K14" s="232">
        <v>497</v>
      </c>
      <c r="L14" s="219">
        <f t="shared" si="4"/>
        <v>86.43478260869564</v>
      </c>
      <c r="M14" s="218">
        <f t="shared" si="5"/>
        <v>-78</v>
      </c>
      <c r="N14" s="232">
        <v>143</v>
      </c>
      <c r="O14" s="232">
        <v>141</v>
      </c>
      <c r="P14" s="219">
        <f t="shared" si="6"/>
        <v>98.6013986013986</v>
      </c>
      <c r="Q14" s="218">
        <f t="shared" si="7"/>
        <v>-2</v>
      </c>
      <c r="R14" s="219">
        <f t="shared" si="66"/>
        <v>24.9</v>
      </c>
      <c r="S14" s="219">
        <f t="shared" si="57"/>
        <v>28.4</v>
      </c>
      <c r="T14" s="219">
        <f t="shared" si="58"/>
        <v>3.5</v>
      </c>
      <c r="U14" s="232">
        <v>396</v>
      </c>
      <c r="V14" s="232">
        <v>321</v>
      </c>
      <c r="W14" s="220">
        <f t="shared" si="8"/>
        <v>81.06060606060606</v>
      </c>
      <c r="X14" s="218">
        <f t="shared" si="9"/>
        <v>-75</v>
      </c>
      <c r="Y14" s="232">
        <v>0</v>
      </c>
      <c r="Z14" s="232">
        <v>0</v>
      </c>
      <c r="AA14" s="220">
        <v>0</v>
      </c>
      <c r="AB14" s="221">
        <f t="shared" si="10"/>
        <v>0</v>
      </c>
      <c r="AC14" s="234">
        <v>7</v>
      </c>
      <c r="AD14" s="232">
        <v>7</v>
      </c>
      <c r="AE14" s="220">
        <f t="shared" si="11"/>
        <v>100</v>
      </c>
      <c r="AF14" s="221">
        <f t="shared" si="12"/>
        <v>0</v>
      </c>
      <c r="AG14" s="235">
        <f t="shared" si="13"/>
        <v>36.8</v>
      </c>
      <c r="AH14" s="235">
        <f t="shared" si="13"/>
        <v>42.3</v>
      </c>
      <c r="AI14" s="220">
        <f>AH14-AG14</f>
        <v>5.5</v>
      </c>
      <c r="AJ14" s="232">
        <v>0</v>
      </c>
      <c r="AK14" s="234">
        <v>0</v>
      </c>
      <c r="AL14" s="253"/>
      <c r="AM14" s="218">
        <f t="shared" si="15"/>
        <v>0</v>
      </c>
      <c r="AN14" s="232">
        <v>206</v>
      </c>
      <c r="AO14" s="234">
        <v>215</v>
      </c>
      <c r="AP14" s="220">
        <f t="shared" si="16"/>
        <v>104.36893203883496</v>
      </c>
      <c r="AQ14" s="218">
        <f t="shared" si="17"/>
        <v>9</v>
      </c>
      <c r="AR14" s="236">
        <f>'[10]вересень2017'!AO14</f>
        <v>96.61835748792271</v>
      </c>
      <c r="AS14" s="235">
        <v>96.3</v>
      </c>
      <c r="AT14" s="220">
        <f t="shared" si="18"/>
        <v>-0.3183574879227109</v>
      </c>
      <c r="AU14" s="221"/>
      <c r="AV14" s="221"/>
      <c r="AW14" s="220" t="e">
        <f t="shared" si="19"/>
        <v>#DIV/0!</v>
      </c>
      <c r="AX14" s="221">
        <f t="shared" si="20"/>
        <v>0</v>
      </c>
      <c r="AY14" s="220">
        <f t="shared" si="59"/>
        <v>-0.3183574879227109</v>
      </c>
      <c r="AZ14" s="234">
        <v>1</v>
      </c>
      <c r="BA14" s="234">
        <v>0</v>
      </c>
      <c r="BB14" s="220">
        <f t="shared" si="67"/>
        <v>0</v>
      </c>
      <c r="BC14" s="221">
        <f t="shared" si="21"/>
        <v>-1</v>
      </c>
      <c r="BD14" s="235">
        <v>100</v>
      </c>
      <c r="BE14" s="235">
        <v>0</v>
      </c>
      <c r="BF14" s="220">
        <f t="shared" si="22"/>
        <v>-100</v>
      </c>
      <c r="BG14" s="232">
        <v>126</v>
      </c>
      <c r="BH14" s="232">
        <v>51</v>
      </c>
      <c r="BI14" s="220">
        <f t="shared" si="23"/>
        <v>40.476190476190474</v>
      </c>
      <c r="BJ14" s="218">
        <f t="shared" si="24"/>
        <v>-75</v>
      </c>
      <c r="BK14" s="232">
        <v>126</v>
      </c>
      <c r="BL14" s="232">
        <v>51</v>
      </c>
      <c r="BM14" s="219">
        <f t="shared" si="25"/>
        <v>40.476190476190474</v>
      </c>
      <c r="BN14" s="218">
        <f t="shared" si="26"/>
        <v>-75</v>
      </c>
      <c r="BO14" s="232">
        <v>1061</v>
      </c>
      <c r="BP14" s="232">
        <v>751</v>
      </c>
      <c r="BQ14" s="220">
        <f t="shared" si="27"/>
        <v>70.78228086710651</v>
      </c>
      <c r="BR14" s="218">
        <f t="shared" si="28"/>
        <v>-310</v>
      </c>
      <c r="BS14" s="237">
        <v>1773.030303030303</v>
      </c>
      <c r="BT14" s="232">
        <f>'[11]2'!R11</f>
        <v>2052.9411764705883</v>
      </c>
      <c r="BU14" s="219">
        <f t="shared" si="29"/>
        <v>115.78714548543738</v>
      </c>
      <c r="BV14" s="218">
        <f t="shared" si="30"/>
        <v>279.9108734402853</v>
      </c>
      <c r="BW14" s="232">
        <v>137</v>
      </c>
      <c r="BX14" s="232">
        <v>128</v>
      </c>
      <c r="BY14" s="222">
        <f t="shared" si="31"/>
        <v>-9</v>
      </c>
      <c r="BZ14" s="238">
        <v>203</v>
      </c>
      <c r="CA14" s="234">
        <v>192</v>
      </c>
      <c r="CB14" s="221">
        <f t="shared" si="32"/>
        <v>-11</v>
      </c>
      <c r="CC14" s="238">
        <v>158</v>
      </c>
      <c r="CD14" s="234">
        <v>155</v>
      </c>
      <c r="CE14" s="221">
        <f t="shared" si="33"/>
        <v>-3</v>
      </c>
      <c r="CF14" s="238">
        <v>151</v>
      </c>
      <c r="CG14" s="234">
        <v>150</v>
      </c>
      <c r="CH14" s="221">
        <f t="shared" si="34"/>
        <v>-1</v>
      </c>
      <c r="CI14" s="235">
        <v>7.9</v>
      </c>
      <c r="CJ14" s="235">
        <f>'[12]Лист2'!N28</f>
        <v>8.1</v>
      </c>
      <c r="CK14" s="220">
        <f t="shared" si="35"/>
        <v>0.1999999999999993</v>
      </c>
      <c r="CL14" s="239">
        <f t="shared" si="36"/>
        <v>36.1</v>
      </c>
      <c r="CM14" s="239">
        <f t="shared" si="36"/>
        <v>34.1</v>
      </c>
      <c r="CN14" s="226">
        <f t="shared" si="60"/>
        <v>-2</v>
      </c>
      <c r="CO14" s="227">
        <f t="shared" si="37"/>
        <v>424</v>
      </c>
      <c r="CP14" s="228">
        <f t="shared" si="37"/>
        <v>287</v>
      </c>
      <c r="CQ14" s="229">
        <f t="shared" si="38"/>
        <v>432</v>
      </c>
      <c r="CR14" s="229">
        <f t="shared" si="38"/>
        <v>356</v>
      </c>
      <c r="CS14" s="240">
        <v>127</v>
      </c>
      <c r="CT14" s="240">
        <v>106</v>
      </c>
      <c r="CU14" s="226">
        <f t="shared" si="61"/>
        <v>83.5</v>
      </c>
      <c r="CV14" s="230">
        <f t="shared" si="39"/>
        <v>-21</v>
      </c>
      <c r="CW14" s="241">
        <v>461</v>
      </c>
      <c r="CX14" s="232">
        <v>400</v>
      </c>
      <c r="CY14" s="220">
        <f t="shared" si="40"/>
        <v>86.8</v>
      </c>
      <c r="CZ14" s="218">
        <f t="shared" si="41"/>
        <v>-61</v>
      </c>
      <c r="DA14" s="241">
        <v>461</v>
      </c>
      <c r="DB14" s="232">
        <v>398</v>
      </c>
      <c r="DC14" s="220">
        <f t="shared" si="42"/>
        <v>86.3</v>
      </c>
      <c r="DD14" s="218">
        <f t="shared" si="43"/>
        <v>-63</v>
      </c>
      <c r="DE14" s="241">
        <v>10404</v>
      </c>
      <c r="DF14" s="232"/>
      <c r="DG14" s="219">
        <f t="shared" si="44"/>
        <v>0</v>
      </c>
      <c r="DH14" s="218">
        <f t="shared" si="45"/>
        <v>-10404</v>
      </c>
      <c r="DI14" s="235">
        <f t="shared" si="46"/>
        <v>2256.8</v>
      </c>
      <c r="DJ14" s="235">
        <f t="shared" si="46"/>
        <v>0</v>
      </c>
      <c r="DK14" s="220">
        <f t="shared" si="47"/>
        <v>-2256.8</v>
      </c>
      <c r="DL14" s="220">
        <v>96.1</v>
      </c>
      <c r="DM14" s="249">
        <v>98.8</v>
      </c>
      <c r="DN14" s="220">
        <f t="shared" si="62"/>
        <v>2.700000000000003</v>
      </c>
      <c r="DO14" s="232">
        <v>318</v>
      </c>
      <c r="DP14" s="232">
        <v>198</v>
      </c>
      <c r="DQ14" s="220">
        <f t="shared" si="48"/>
        <v>62.264150943396224</v>
      </c>
      <c r="DR14" s="218">
        <f t="shared" si="49"/>
        <v>-120</v>
      </c>
      <c r="DS14" s="232">
        <v>267</v>
      </c>
      <c r="DT14" s="232">
        <v>154</v>
      </c>
      <c r="DU14" s="220">
        <f t="shared" si="50"/>
        <v>57.67790262172284</v>
      </c>
      <c r="DV14" s="218">
        <f t="shared" si="51"/>
        <v>-113</v>
      </c>
      <c r="DW14" s="232">
        <v>7</v>
      </c>
      <c r="DX14" s="232">
        <v>2</v>
      </c>
      <c r="DY14" s="220">
        <f t="shared" si="52"/>
        <v>28.6</v>
      </c>
      <c r="DZ14" s="218">
        <f t="shared" si="53"/>
        <v>-5</v>
      </c>
      <c r="EA14" s="232">
        <v>25</v>
      </c>
      <c r="EB14" s="232">
        <v>8</v>
      </c>
      <c r="EC14" s="220">
        <f t="shared" si="54"/>
        <v>32</v>
      </c>
      <c r="ED14" s="243">
        <f t="shared" si="63"/>
        <v>-17</v>
      </c>
      <c r="EE14" s="232">
        <v>3297</v>
      </c>
      <c r="EF14" s="252">
        <f>'[13]Матриця'!AJ16</f>
        <v>3725</v>
      </c>
      <c r="EG14" s="220">
        <f t="shared" si="55"/>
        <v>113</v>
      </c>
      <c r="EH14" s="243">
        <f t="shared" si="64"/>
        <v>428</v>
      </c>
      <c r="EI14" s="244">
        <f t="shared" si="65"/>
        <v>45</v>
      </c>
      <c r="EJ14" s="244">
        <f t="shared" si="65"/>
        <v>99</v>
      </c>
      <c r="EK14" s="221">
        <f t="shared" si="56"/>
        <v>54</v>
      </c>
    </row>
    <row r="15" spans="1:141" s="14" customFormat="1" ht="21.75" customHeight="1">
      <c r="A15" s="169" t="s">
        <v>140</v>
      </c>
      <c r="B15" s="232">
        <v>1886</v>
      </c>
      <c r="C15" s="233">
        <v>1546</v>
      </c>
      <c r="D15" s="219">
        <f t="shared" si="0"/>
        <v>81.97242841993638</v>
      </c>
      <c r="E15" s="218">
        <f t="shared" si="1"/>
        <v>-340</v>
      </c>
      <c r="F15" s="232">
        <v>840</v>
      </c>
      <c r="G15" s="232">
        <v>748</v>
      </c>
      <c r="H15" s="219">
        <f t="shared" si="2"/>
        <v>89.04761904761904</v>
      </c>
      <c r="I15" s="218">
        <f t="shared" si="3"/>
        <v>-92</v>
      </c>
      <c r="J15" s="232">
        <v>868</v>
      </c>
      <c r="K15" s="232">
        <v>936</v>
      </c>
      <c r="L15" s="219">
        <f t="shared" si="4"/>
        <v>107.83410138248848</v>
      </c>
      <c r="M15" s="218">
        <f t="shared" si="5"/>
        <v>68</v>
      </c>
      <c r="N15" s="232">
        <v>229</v>
      </c>
      <c r="O15" s="232">
        <v>373</v>
      </c>
      <c r="P15" s="219">
        <f t="shared" si="6"/>
        <v>162.882096069869</v>
      </c>
      <c r="Q15" s="218">
        <f t="shared" si="7"/>
        <v>144</v>
      </c>
      <c r="R15" s="219">
        <f t="shared" si="66"/>
        <v>26.4</v>
      </c>
      <c r="S15" s="219">
        <f t="shared" si="57"/>
        <v>39.9</v>
      </c>
      <c r="T15" s="219">
        <f t="shared" si="58"/>
        <v>13.5</v>
      </c>
      <c r="U15" s="232">
        <v>597</v>
      </c>
      <c r="V15" s="232">
        <v>509</v>
      </c>
      <c r="W15" s="220">
        <f t="shared" si="8"/>
        <v>85.25963149078727</v>
      </c>
      <c r="X15" s="218">
        <f t="shared" si="9"/>
        <v>-88</v>
      </c>
      <c r="Y15" s="232">
        <v>0</v>
      </c>
      <c r="Z15" s="232">
        <v>0</v>
      </c>
      <c r="AA15" s="220">
        <v>0</v>
      </c>
      <c r="AB15" s="221">
        <f t="shared" si="10"/>
        <v>0</v>
      </c>
      <c r="AC15" s="234">
        <v>10</v>
      </c>
      <c r="AD15" s="232">
        <v>18</v>
      </c>
      <c r="AE15" s="220">
        <f t="shared" si="11"/>
        <v>180</v>
      </c>
      <c r="AF15" s="221">
        <f t="shared" si="12"/>
        <v>8</v>
      </c>
      <c r="AG15" s="235">
        <f t="shared" si="13"/>
        <v>33.9</v>
      </c>
      <c r="AH15" s="235">
        <f t="shared" si="13"/>
        <v>36.4</v>
      </c>
      <c r="AI15" s="220">
        <f t="shared" si="14"/>
        <v>2.5</v>
      </c>
      <c r="AJ15" s="232">
        <v>0</v>
      </c>
      <c r="AK15" s="234">
        <v>0</v>
      </c>
      <c r="AL15" s="253"/>
      <c r="AM15" s="218">
        <f t="shared" si="15"/>
        <v>0</v>
      </c>
      <c r="AN15" s="232">
        <v>248</v>
      </c>
      <c r="AO15" s="234">
        <v>222</v>
      </c>
      <c r="AP15" s="220">
        <f t="shared" si="16"/>
        <v>89.51612903225806</v>
      </c>
      <c r="AQ15" s="218">
        <f t="shared" si="17"/>
        <v>-26</v>
      </c>
      <c r="AR15" s="236">
        <f>'[10]вересень2017'!AO15</f>
        <v>93.97590361445783</v>
      </c>
      <c r="AS15" s="235">
        <v>86.2</v>
      </c>
      <c r="AT15" s="220">
        <f t="shared" si="18"/>
        <v>-7.775903614457832</v>
      </c>
      <c r="AU15" s="221"/>
      <c r="AV15" s="221"/>
      <c r="AW15" s="220" t="e">
        <f t="shared" si="19"/>
        <v>#DIV/0!</v>
      </c>
      <c r="AX15" s="221">
        <f t="shared" si="20"/>
        <v>0</v>
      </c>
      <c r="AY15" s="220">
        <f t="shared" si="59"/>
        <v>-7.775903614457832</v>
      </c>
      <c r="AZ15" s="234">
        <v>0</v>
      </c>
      <c r="BA15" s="234">
        <v>0</v>
      </c>
      <c r="BB15" s="220">
        <v>0</v>
      </c>
      <c r="BC15" s="221">
        <f t="shared" si="21"/>
        <v>0</v>
      </c>
      <c r="BD15" s="235">
        <v>0</v>
      </c>
      <c r="BE15" s="235">
        <v>0</v>
      </c>
      <c r="BF15" s="220">
        <f t="shared" si="22"/>
        <v>0</v>
      </c>
      <c r="BG15" s="232">
        <v>171</v>
      </c>
      <c r="BH15" s="232">
        <v>172</v>
      </c>
      <c r="BI15" s="220">
        <f t="shared" si="23"/>
        <v>100.58479532163742</v>
      </c>
      <c r="BJ15" s="218">
        <f t="shared" si="24"/>
        <v>1</v>
      </c>
      <c r="BK15" s="232">
        <v>171</v>
      </c>
      <c r="BL15" s="232">
        <v>172</v>
      </c>
      <c r="BM15" s="219">
        <f t="shared" si="25"/>
        <v>100.58479532163742</v>
      </c>
      <c r="BN15" s="218">
        <f t="shared" si="26"/>
        <v>1</v>
      </c>
      <c r="BO15" s="232">
        <v>1667</v>
      </c>
      <c r="BP15" s="232">
        <v>1352</v>
      </c>
      <c r="BQ15" s="220">
        <f t="shared" si="27"/>
        <v>81.10377924415117</v>
      </c>
      <c r="BR15" s="218">
        <f t="shared" si="28"/>
        <v>-315</v>
      </c>
      <c r="BS15" s="237">
        <v>1929.837518463811</v>
      </c>
      <c r="BT15" s="232">
        <f>'[11]2'!R12</f>
        <v>2325.2631578947367</v>
      </c>
      <c r="BU15" s="219">
        <f t="shared" si="29"/>
        <v>120.49010010675367</v>
      </c>
      <c r="BV15" s="218">
        <f t="shared" si="30"/>
        <v>395.4256394309257</v>
      </c>
      <c r="BW15" s="232">
        <v>130</v>
      </c>
      <c r="BX15" s="232">
        <v>125</v>
      </c>
      <c r="BY15" s="222">
        <f t="shared" si="31"/>
        <v>-5</v>
      </c>
      <c r="BZ15" s="238">
        <v>213</v>
      </c>
      <c r="CA15" s="234">
        <v>203</v>
      </c>
      <c r="CB15" s="221">
        <f t="shared" si="32"/>
        <v>-10</v>
      </c>
      <c r="CC15" s="238">
        <v>155</v>
      </c>
      <c r="CD15" s="234">
        <v>163</v>
      </c>
      <c r="CE15" s="221">
        <f t="shared" si="33"/>
        <v>8</v>
      </c>
      <c r="CF15" s="238">
        <v>153</v>
      </c>
      <c r="CG15" s="234">
        <v>160</v>
      </c>
      <c r="CH15" s="221">
        <f t="shared" si="34"/>
        <v>7</v>
      </c>
      <c r="CI15" s="235">
        <v>13</v>
      </c>
      <c r="CJ15" s="235">
        <f>'[12]Лист2'!N29</f>
        <v>13.4</v>
      </c>
      <c r="CK15" s="220">
        <f t="shared" si="35"/>
        <v>0.40000000000000036</v>
      </c>
      <c r="CL15" s="239">
        <f t="shared" si="36"/>
        <v>33.4</v>
      </c>
      <c r="CM15" s="239">
        <f t="shared" si="36"/>
        <v>29.9</v>
      </c>
      <c r="CN15" s="226">
        <f t="shared" si="60"/>
        <v>-3.5</v>
      </c>
      <c r="CO15" s="227">
        <f t="shared" si="37"/>
        <v>629</v>
      </c>
      <c r="CP15" s="228">
        <f t="shared" si="37"/>
        <v>463</v>
      </c>
      <c r="CQ15" s="229">
        <f t="shared" si="38"/>
        <v>639</v>
      </c>
      <c r="CR15" s="229">
        <f t="shared" si="38"/>
        <v>563</v>
      </c>
      <c r="CS15" s="240">
        <v>236</v>
      </c>
      <c r="CT15" s="240">
        <v>271</v>
      </c>
      <c r="CU15" s="226">
        <f t="shared" si="61"/>
        <v>114.8</v>
      </c>
      <c r="CV15" s="230">
        <f t="shared" si="39"/>
        <v>35</v>
      </c>
      <c r="CW15" s="241">
        <v>800</v>
      </c>
      <c r="CX15" s="232">
        <v>916</v>
      </c>
      <c r="CY15" s="220">
        <f t="shared" si="40"/>
        <v>114.5</v>
      </c>
      <c r="CZ15" s="218">
        <f t="shared" si="41"/>
        <v>116</v>
      </c>
      <c r="DA15" s="241">
        <v>797</v>
      </c>
      <c r="DB15" s="232">
        <v>896</v>
      </c>
      <c r="DC15" s="220">
        <f t="shared" si="42"/>
        <v>112.4</v>
      </c>
      <c r="DD15" s="218">
        <f t="shared" si="43"/>
        <v>99</v>
      </c>
      <c r="DE15" s="241">
        <v>6541</v>
      </c>
      <c r="DF15" s="232"/>
      <c r="DG15" s="219">
        <f t="shared" si="44"/>
        <v>0</v>
      </c>
      <c r="DH15" s="218">
        <f t="shared" si="45"/>
        <v>-6541</v>
      </c>
      <c r="DI15" s="235">
        <f t="shared" si="46"/>
        <v>820.7</v>
      </c>
      <c r="DJ15" s="235">
        <f t="shared" si="46"/>
        <v>0</v>
      </c>
      <c r="DK15" s="220">
        <f t="shared" si="47"/>
        <v>-820.7</v>
      </c>
      <c r="DL15" s="220">
        <v>96.5</v>
      </c>
      <c r="DM15" s="249">
        <v>93.1</v>
      </c>
      <c r="DN15" s="220">
        <f t="shared" si="62"/>
        <v>-3.4000000000000057</v>
      </c>
      <c r="DO15" s="232">
        <v>618</v>
      </c>
      <c r="DP15" s="232">
        <v>520</v>
      </c>
      <c r="DQ15" s="220">
        <f t="shared" si="48"/>
        <v>84.14239482200647</v>
      </c>
      <c r="DR15" s="218">
        <f t="shared" si="49"/>
        <v>-98</v>
      </c>
      <c r="DS15" s="232">
        <v>478</v>
      </c>
      <c r="DT15" s="232">
        <v>408</v>
      </c>
      <c r="DU15" s="220">
        <f t="shared" si="50"/>
        <v>85.35564853556485</v>
      </c>
      <c r="DV15" s="218">
        <f t="shared" si="51"/>
        <v>-70</v>
      </c>
      <c r="DW15" s="232">
        <v>21</v>
      </c>
      <c r="DX15" s="232">
        <v>29</v>
      </c>
      <c r="DY15" s="220">
        <f t="shared" si="52"/>
        <v>138.1</v>
      </c>
      <c r="DZ15" s="218">
        <f t="shared" si="53"/>
        <v>8</v>
      </c>
      <c r="EA15" s="232">
        <v>67</v>
      </c>
      <c r="EB15" s="232">
        <v>21</v>
      </c>
      <c r="EC15" s="220">
        <f t="shared" si="54"/>
        <v>31.3</v>
      </c>
      <c r="ED15" s="243">
        <f t="shared" si="63"/>
        <v>-46</v>
      </c>
      <c r="EE15" s="232">
        <v>3344</v>
      </c>
      <c r="EF15" s="252">
        <f>'[13]Матриця'!AJ17</f>
        <v>4050.62</v>
      </c>
      <c r="EG15" s="220">
        <f t="shared" si="55"/>
        <v>121.1</v>
      </c>
      <c r="EH15" s="243">
        <f t="shared" si="64"/>
        <v>706.6199999999999</v>
      </c>
      <c r="EI15" s="244">
        <f t="shared" si="65"/>
        <v>29</v>
      </c>
      <c r="EJ15" s="244">
        <f t="shared" si="65"/>
        <v>18</v>
      </c>
      <c r="EK15" s="221">
        <f t="shared" si="56"/>
        <v>-11</v>
      </c>
    </row>
    <row r="16" spans="1:141" ht="21.75" customHeight="1">
      <c r="A16" s="169" t="s">
        <v>141</v>
      </c>
      <c r="B16" s="232">
        <v>710</v>
      </c>
      <c r="C16" s="233">
        <v>650</v>
      </c>
      <c r="D16" s="219">
        <f t="shared" si="0"/>
        <v>91.54929577464789</v>
      </c>
      <c r="E16" s="218">
        <f t="shared" si="1"/>
        <v>-60</v>
      </c>
      <c r="F16" s="232">
        <v>387</v>
      </c>
      <c r="G16" s="232">
        <v>377</v>
      </c>
      <c r="H16" s="219">
        <f t="shared" si="2"/>
        <v>97.41602067183463</v>
      </c>
      <c r="I16" s="218">
        <f t="shared" si="3"/>
        <v>-10</v>
      </c>
      <c r="J16" s="232">
        <v>416</v>
      </c>
      <c r="K16" s="232">
        <v>346</v>
      </c>
      <c r="L16" s="219">
        <f t="shared" si="4"/>
        <v>83.17307692307693</v>
      </c>
      <c r="M16" s="218">
        <f t="shared" si="5"/>
        <v>-70</v>
      </c>
      <c r="N16" s="232">
        <v>24</v>
      </c>
      <c r="O16" s="232">
        <v>79</v>
      </c>
      <c r="P16" s="219">
        <f t="shared" si="6"/>
        <v>329.16666666666663</v>
      </c>
      <c r="Q16" s="218">
        <f t="shared" si="7"/>
        <v>55</v>
      </c>
      <c r="R16" s="219">
        <f t="shared" si="66"/>
        <v>5.8</v>
      </c>
      <c r="S16" s="219">
        <f t="shared" si="57"/>
        <v>22.8</v>
      </c>
      <c r="T16" s="219">
        <f t="shared" si="58"/>
        <v>17</v>
      </c>
      <c r="U16" s="232">
        <v>350</v>
      </c>
      <c r="V16" s="232">
        <v>241</v>
      </c>
      <c r="W16" s="220">
        <f t="shared" si="8"/>
        <v>68.85714285714286</v>
      </c>
      <c r="X16" s="218">
        <f t="shared" si="9"/>
        <v>-109</v>
      </c>
      <c r="Y16" s="232">
        <v>0</v>
      </c>
      <c r="Z16" s="232">
        <v>1</v>
      </c>
      <c r="AA16" s="220">
        <v>0</v>
      </c>
      <c r="AB16" s="221">
        <f t="shared" si="10"/>
        <v>1</v>
      </c>
      <c r="AC16" s="234">
        <v>12</v>
      </c>
      <c r="AD16" s="232">
        <v>20</v>
      </c>
      <c r="AE16" s="220">
        <f t="shared" si="11"/>
        <v>166.66666666666669</v>
      </c>
      <c r="AF16" s="221">
        <f t="shared" si="12"/>
        <v>8</v>
      </c>
      <c r="AG16" s="235">
        <f t="shared" si="13"/>
        <v>55.2</v>
      </c>
      <c r="AH16" s="235">
        <f t="shared" si="13"/>
        <v>41.1</v>
      </c>
      <c r="AI16" s="220">
        <f t="shared" si="14"/>
        <v>-14.100000000000001</v>
      </c>
      <c r="AJ16" s="232">
        <v>0</v>
      </c>
      <c r="AK16" s="234">
        <v>0</v>
      </c>
      <c r="AL16" s="253"/>
      <c r="AM16" s="218">
        <f t="shared" si="15"/>
        <v>0</v>
      </c>
      <c r="AN16" s="232">
        <v>230</v>
      </c>
      <c r="AO16" s="234">
        <v>215</v>
      </c>
      <c r="AP16" s="220">
        <f t="shared" si="16"/>
        <v>93.47826086956522</v>
      </c>
      <c r="AQ16" s="218">
        <f t="shared" si="17"/>
        <v>-15</v>
      </c>
      <c r="AR16" s="236">
        <f>'[10]вересень2017'!AO16</f>
        <v>96.95652173913044</v>
      </c>
      <c r="AS16" s="235">
        <v>71.4</v>
      </c>
      <c r="AT16" s="220">
        <f t="shared" si="18"/>
        <v>-25.55652173913043</v>
      </c>
      <c r="AU16" s="221"/>
      <c r="AV16" s="221"/>
      <c r="AW16" s="220" t="e">
        <f t="shared" si="19"/>
        <v>#DIV/0!</v>
      </c>
      <c r="AX16" s="221">
        <f t="shared" si="20"/>
        <v>0</v>
      </c>
      <c r="AY16" s="220">
        <f t="shared" si="59"/>
        <v>-25.55652173913043</v>
      </c>
      <c r="AZ16" s="234">
        <v>0</v>
      </c>
      <c r="BA16" s="234">
        <v>0</v>
      </c>
      <c r="BB16" s="220">
        <v>0</v>
      </c>
      <c r="BC16" s="221">
        <f t="shared" si="21"/>
        <v>0</v>
      </c>
      <c r="BD16" s="235">
        <v>0</v>
      </c>
      <c r="BE16" s="235">
        <v>0</v>
      </c>
      <c r="BF16" s="220">
        <f t="shared" si="22"/>
        <v>0</v>
      </c>
      <c r="BG16" s="232">
        <v>96</v>
      </c>
      <c r="BH16" s="232">
        <v>153</v>
      </c>
      <c r="BI16" s="220">
        <f t="shared" si="23"/>
        <v>159.375</v>
      </c>
      <c r="BJ16" s="218">
        <f t="shared" si="24"/>
        <v>57</v>
      </c>
      <c r="BK16" s="232">
        <v>96</v>
      </c>
      <c r="BL16" s="232">
        <v>135</v>
      </c>
      <c r="BM16" s="219">
        <f t="shared" si="25"/>
        <v>140.625</v>
      </c>
      <c r="BN16" s="218">
        <f t="shared" si="26"/>
        <v>39</v>
      </c>
      <c r="BO16" s="232">
        <v>656</v>
      </c>
      <c r="BP16" s="232">
        <v>568</v>
      </c>
      <c r="BQ16" s="220">
        <f t="shared" si="27"/>
        <v>86.58536585365853</v>
      </c>
      <c r="BR16" s="218">
        <f t="shared" si="28"/>
        <v>-88</v>
      </c>
      <c r="BS16" s="237">
        <v>1774.863387978142</v>
      </c>
      <c r="BT16" s="232">
        <f>'[11]2'!R13</f>
        <v>2160.9375</v>
      </c>
      <c r="BU16" s="219">
        <f t="shared" si="29"/>
        <v>121.75232835591132</v>
      </c>
      <c r="BV16" s="218">
        <f t="shared" si="30"/>
        <v>386.0741120218579</v>
      </c>
      <c r="BW16" s="232">
        <v>127</v>
      </c>
      <c r="BX16" s="232">
        <v>129</v>
      </c>
      <c r="BY16" s="222">
        <f t="shared" si="31"/>
        <v>2</v>
      </c>
      <c r="BZ16" s="246">
        <v>162</v>
      </c>
      <c r="CA16" s="234">
        <v>163</v>
      </c>
      <c r="CB16" s="221">
        <f t="shared" si="32"/>
        <v>1</v>
      </c>
      <c r="CC16" s="246">
        <v>132</v>
      </c>
      <c r="CD16" s="234">
        <v>128</v>
      </c>
      <c r="CE16" s="221">
        <f t="shared" si="33"/>
        <v>-4</v>
      </c>
      <c r="CF16" s="246">
        <v>124</v>
      </c>
      <c r="CG16" s="234">
        <v>121</v>
      </c>
      <c r="CH16" s="221">
        <f t="shared" si="34"/>
        <v>-3</v>
      </c>
      <c r="CI16" s="235">
        <v>4.1</v>
      </c>
      <c r="CJ16" s="235">
        <f>'[12]Лист2'!N30</f>
        <v>4.3</v>
      </c>
      <c r="CK16" s="220">
        <f t="shared" si="35"/>
        <v>0.20000000000000018</v>
      </c>
      <c r="CL16" s="239">
        <f t="shared" si="36"/>
        <v>22.1</v>
      </c>
      <c r="CM16" s="239">
        <f t="shared" si="36"/>
        <v>23.5</v>
      </c>
      <c r="CN16" s="226">
        <f t="shared" si="60"/>
        <v>1.3999999999999986</v>
      </c>
      <c r="CO16" s="227">
        <f t="shared" si="37"/>
        <v>157</v>
      </c>
      <c r="CP16" s="228">
        <f t="shared" si="37"/>
        <v>153</v>
      </c>
      <c r="CQ16" s="229">
        <f t="shared" si="38"/>
        <v>392</v>
      </c>
      <c r="CR16" s="229">
        <f t="shared" si="38"/>
        <v>267</v>
      </c>
      <c r="CS16" s="240">
        <v>123</v>
      </c>
      <c r="CT16" s="240">
        <v>128</v>
      </c>
      <c r="CU16" s="226">
        <f t="shared" si="61"/>
        <v>104.1</v>
      </c>
      <c r="CV16" s="230">
        <f t="shared" si="39"/>
        <v>5</v>
      </c>
      <c r="CW16" s="241">
        <v>435</v>
      </c>
      <c r="CX16" s="232">
        <v>456</v>
      </c>
      <c r="CY16" s="220">
        <f t="shared" si="40"/>
        <v>104.8</v>
      </c>
      <c r="CZ16" s="218">
        <f t="shared" si="41"/>
        <v>21</v>
      </c>
      <c r="DA16" s="241">
        <v>410</v>
      </c>
      <c r="DB16" s="232">
        <v>424</v>
      </c>
      <c r="DC16" s="220">
        <f t="shared" si="42"/>
        <v>103.4</v>
      </c>
      <c r="DD16" s="218">
        <f t="shared" si="43"/>
        <v>14</v>
      </c>
      <c r="DE16" s="241">
        <v>13289</v>
      </c>
      <c r="DF16" s="232"/>
      <c r="DG16" s="219">
        <f t="shared" si="44"/>
        <v>0</v>
      </c>
      <c r="DH16" s="218">
        <f t="shared" si="45"/>
        <v>-13289</v>
      </c>
      <c r="DI16" s="235">
        <f t="shared" si="46"/>
        <v>3241.2</v>
      </c>
      <c r="DJ16" s="235">
        <f t="shared" si="46"/>
        <v>0</v>
      </c>
      <c r="DK16" s="220">
        <f t="shared" si="47"/>
        <v>-3241.2</v>
      </c>
      <c r="DL16" s="220">
        <v>86.4</v>
      </c>
      <c r="DM16" s="249">
        <v>68.2</v>
      </c>
      <c r="DN16" s="220">
        <f t="shared" si="62"/>
        <v>-18.200000000000003</v>
      </c>
      <c r="DO16" s="232">
        <v>161</v>
      </c>
      <c r="DP16" s="232">
        <v>230</v>
      </c>
      <c r="DQ16" s="220">
        <f t="shared" si="48"/>
        <v>142.85714285714286</v>
      </c>
      <c r="DR16" s="218">
        <f t="shared" si="49"/>
        <v>69</v>
      </c>
      <c r="DS16" s="232">
        <v>120</v>
      </c>
      <c r="DT16" s="232">
        <v>176</v>
      </c>
      <c r="DU16" s="220">
        <f t="shared" si="50"/>
        <v>146.66666666666666</v>
      </c>
      <c r="DV16" s="218">
        <f t="shared" si="51"/>
        <v>56</v>
      </c>
      <c r="DW16" s="232">
        <v>31</v>
      </c>
      <c r="DX16" s="232">
        <v>119</v>
      </c>
      <c r="DY16" s="220">
        <f t="shared" si="52"/>
        <v>383.9</v>
      </c>
      <c r="DZ16" s="218">
        <f t="shared" si="53"/>
        <v>88</v>
      </c>
      <c r="EA16" s="232">
        <v>17</v>
      </c>
      <c r="EB16" s="232">
        <v>2</v>
      </c>
      <c r="EC16" s="220">
        <f t="shared" si="54"/>
        <v>11.8</v>
      </c>
      <c r="ED16" s="243">
        <f t="shared" si="63"/>
        <v>-15</v>
      </c>
      <c r="EE16" s="232">
        <v>4273</v>
      </c>
      <c r="EF16" s="252">
        <f>'[13]Матриця'!AJ18</f>
        <v>3963.87</v>
      </c>
      <c r="EG16" s="220">
        <f t="shared" si="55"/>
        <v>92.8</v>
      </c>
      <c r="EH16" s="243">
        <f t="shared" si="64"/>
        <v>-309.1300000000001</v>
      </c>
      <c r="EI16" s="244">
        <f t="shared" si="65"/>
        <v>5</v>
      </c>
      <c r="EJ16" s="244">
        <f t="shared" si="65"/>
        <v>2</v>
      </c>
      <c r="EK16" s="221">
        <f t="shared" si="56"/>
        <v>-3</v>
      </c>
    </row>
    <row r="17" spans="1:141" ht="21.75" customHeight="1">
      <c r="A17" s="169" t="s">
        <v>142</v>
      </c>
      <c r="B17" s="232">
        <v>1337</v>
      </c>
      <c r="C17" s="233">
        <v>1138</v>
      </c>
      <c r="D17" s="219">
        <f t="shared" si="0"/>
        <v>85.11593118922963</v>
      </c>
      <c r="E17" s="218">
        <f t="shared" si="1"/>
        <v>-199</v>
      </c>
      <c r="F17" s="232">
        <v>772</v>
      </c>
      <c r="G17" s="232">
        <v>620</v>
      </c>
      <c r="H17" s="219">
        <f t="shared" si="2"/>
        <v>80.31088082901555</v>
      </c>
      <c r="I17" s="218">
        <f t="shared" si="3"/>
        <v>-152</v>
      </c>
      <c r="J17" s="232">
        <v>684</v>
      </c>
      <c r="K17" s="232">
        <v>645</v>
      </c>
      <c r="L17" s="219">
        <f t="shared" si="4"/>
        <v>94.2982456140351</v>
      </c>
      <c r="M17" s="218">
        <f t="shared" si="5"/>
        <v>-39</v>
      </c>
      <c r="N17" s="232">
        <v>406</v>
      </c>
      <c r="O17" s="232">
        <v>369</v>
      </c>
      <c r="P17" s="219">
        <f t="shared" si="6"/>
        <v>90.88669950738915</v>
      </c>
      <c r="Q17" s="218">
        <f t="shared" si="7"/>
        <v>-37</v>
      </c>
      <c r="R17" s="219">
        <f t="shared" si="66"/>
        <v>59.4</v>
      </c>
      <c r="S17" s="219">
        <f t="shared" si="57"/>
        <v>57.2</v>
      </c>
      <c r="T17" s="219">
        <f t="shared" si="58"/>
        <v>-2.1999999999999957</v>
      </c>
      <c r="U17" s="232">
        <v>233</v>
      </c>
      <c r="V17" s="232">
        <v>228</v>
      </c>
      <c r="W17" s="220">
        <f t="shared" si="8"/>
        <v>97.85407725321889</v>
      </c>
      <c r="X17" s="218">
        <f t="shared" si="9"/>
        <v>-5</v>
      </c>
      <c r="Y17" s="232">
        <v>0</v>
      </c>
      <c r="Z17" s="232">
        <v>2</v>
      </c>
      <c r="AA17" s="220">
        <v>0</v>
      </c>
      <c r="AB17" s="221">
        <f t="shared" si="10"/>
        <v>2</v>
      </c>
      <c r="AC17" s="234">
        <v>8</v>
      </c>
      <c r="AD17" s="232">
        <v>4</v>
      </c>
      <c r="AE17" s="220">
        <f t="shared" si="11"/>
        <v>50</v>
      </c>
      <c r="AF17" s="221">
        <f t="shared" si="12"/>
        <v>-4</v>
      </c>
      <c r="AG17" s="235">
        <f t="shared" si="13"/>
        <v>20.8</v>
      </c>
      <c r="AH17" s="235">
        <f t="shared" si="13"/>
        <v>24.3</v>
      </c>
      <c r="AI17" s="220">
        <f t="shared" si="14"/>
        <v>3.5</v>
      </c>
      <c r="AJ17" s="232">
        <v>0</v>
      </c>
      <c r="AK17" s="234">
        <v>0</v>
      </c>
      <c r="AL17" s="253"/>
      <c r="AM17" s="218">
        <f t="shared" si="15"/>
        <v>0</v>
      </c>
      <c r="AN17" s="232">
        <v>176</v>
      </c>
      <c r="AO17" s="234">
        <v>169</v>
      </c>
      <c r="AP17" s="220">
        <f t="shared" si="16"/>
        <v>96.02272727272727</v>
      </c>
      <c r="AQ17" s="218">
        <f t="shared" si="17"/>
        <v>-7</v>
      </c>
      <c r="AR17" s="236">
        <f>'[10]вересень2017'!AO17</f>
        <v>97.1590909090909</v>
      </c>
      <c r="AS17" s="235">
        <v>95.8</v>
      </c>
      <c r="AT17" s="220">
        <f t="shared" si="18"/>
        <v>-1.3590909090909093</v>
      </c>
      <c r="AU17" s="221"/>
      <c r="AV17" s="221"/>
      <c r="AW17" s="220" t="e">
        <f t="shared" si="19"/>
        <v>#DIV/0!</v>
      </c>
      <c r="AX17" s="221">
        <f t="shared" si="20"/>
        <v>0</v>
      </c>
      <c r="AY17" s="220">
        <f t="shared" si="59"/>
        <v>-1.3590909090909093</v>
      </c>
      <c r="AZ17" s="234">
        <v>0</v>
      </c>
      <c r="BA17" s="234">
        <v>2</v>
      </c>
      <c r="BB17" s="220">
        <v>0</v>
      </c>
      <c r="BC17" s="221">
        <f t="shared" si="21"/>
        <v>2</v>
      </c>
      <c r="BD17" s="235">
        <v>0</v>
      </c>
      <c r="BE17" s="235">
        <v>0</v>
      </c>
      <c r="BF17" s="220">
        <f t="shared" si="22"/>
        <v>0</v>
      </c>
      <c r="BG17" s="232">
        <v>113</v>
      </c>
      <c r="BH17" s="232">
        <v>88</v>
      </c>
      <c r="BI17" s="220">
        <f t="shared" si="23"/>
        <v>77.87610619469027</v>
      </c>
      <c r="BJ17" s="218">
        <f t="shared" si="24"/>
        <v>-25</v>
      </c>
      <c r="BK17" s="232">
        <v>113</v>
      </c>
      <c r="BL17" s="232">
        <v>88</v>
      </c>
      <c r="BM17" s="219">
        <f t="shared" si="25"/>
        <v>77.87610619469027</v>
      </c>
      <c r="BN17" s="218">
        <f t="shared" si="26"/>
        <v>-25</v>
      </c>
      <c r="BO17" s="232">
        <v>1136</v>
      </c>
      <c r="BP17" s="232">
        <v>992</v>
      </c>
      <c r="BQ17" s="220">
        <f t="shared" si="27"/>
        <v>87.32394366197182</v>
      </c>
      <c r="BR17" s="218">
        <f t="shared" si="28"/>
        <v>-144</v>
      </c>
      <c r="BS17" s="237">
        <v>1371.5399610136453</v>
      </c>
      <c r="BT17" s="232">
        <f>'[11]2'!R14</f>
        <v>1854.3577981651376</v>
      </c>
      <c r="BU17" s="219">
        <f t="shared" si="29"/>
        <v>135.20260808111365</v>
      </c>
      <c r="BV17" s="218">
        <f t="shared" si="30"/>
        <v>482.8178371514923</v>
      </c>
      <c r="BW17" s="232">
        <v>149</v>
      </c>
      <c r="BX17" s="232">
        <v>133</v>
      </c>
      <c r="BY17" s="222">
        <f t="shared" si="31"/>
        <v>-16</v>
      </c>
      <c r="BZ17" s="238">
        <v>216</v>
      </c>
      <c r="CA17" s="234">
        <v>212</v>
      </c>
      <c r="CB17" s="221">
        <f t="shared" si="32"/>
        <v>-4</v>
      </c>
      <c r="CC17" s="238">
        <v>151</v>
      </c>
      <c r="CD17" s="234">
        <v>172</v>
      </c>
      <c r="CE17" s="221">
        <f t="shared" si="33"/>
        <v>21</v>
      </c>
      <c r="CF17" s="238">
        <v>145</v>
      </c>
      <c r="CG17" s="234">
        <v>167</v>
      </c>
      <c r="CH17" s="221">
        <f t="shared" si="34"/>
        <v>22</v>
      </c>
      <c r="CI17" s="235">
        <v>19</v>
      </c>
      <c r="CJ17" s="235">
        <f>'[12]Лист2'!N31</f>
        <v>19.8</v>
      </c>
      <c r="CK17" s="220">
        <f t="shared" si="35"/>
        <v>0.8000000000000007</v>
      </c>
      <c r="CL17" s="239">
        <f t="shared" si="36"/>
        <v>39.3</v>
      </c>
      <c r="CM17" s="239">
        <f t="shared" si="36"/>
        <v>43.9</v>
      </c>
      <c r="CN17" s="226">
        <f t="shared" si="60"/>
        <v>4.600000000000001</v>
      </c>
      <c r="CO17" s="227">
        <f t="shared" si="37"/>
        <v>525</v>
      </c>
      <c r="CP17" s="228">
        <f t="shared" si="37"/>
        <v>500</v>
      </c>
      <c r="CQ17" s="229">
        <f t="shared" si="38"/>
        <v>278</v>
      </c>
      <c r="CR17" s="229">
        <f t="shared" si="38"/>
        <v>276</v>
      </c>
      <c r="CS17" s="240">
        <v>91</v>
      </c>
      <c r="CT17" s="240">
        <v>107</v>
      </c>
      <c r="CU17" s="226">
        <f t="shared" si="61"/>
        <v>117.6</v>
      </c>
      <c r="CV17" s="230">
        <f t="shared" si="39"/>
        <v>16</v>
      </c>
      <c r="CW17" s="241">
        <v>555</v>
      </c>
      <c r="CX17" s="232">
        <v>608</v>
      </c>
      <c r="CY17" s="220">
        <f t="shared" si="40"/>
        <v>109.5</v>
      </c>
      <c r="CZ17" s="218">
        <f t="shared" si="41"/>
        <v>53</v>
      </c>
      <c r="DA17" s="241">
        <v>553</v>
      </c>
      <c r="DB17" s="232">
        <v>603</v>
      </c>
      <c r="DC17" s="220">
        <f t="shared" si="42"/>
        <v>109</v>
      </c>
      <c r="DD17" s="218">
        <f t="shared" si="43"/>
        <v>50</v>
      </c>
      <c r="DE17" s="241">
        <v>10623</v>
      </c>
      <c r="DF17" s="232"/>
      <c r="DG17" s="219">
        <f t="shared" si="44"/>
        <v>0</v>
      </c>
      <c r="DH17" s="218">
        <f t="shared" si="45"/>
        <v>-10623</v>
      </c>
      <c r="DI17" s="235">
        <f t="shared" si="46"/>
        <v>1921</v>
      </c>
      <c r="DJ17" s="235">
        <f t="shared" si="46"/>
        <v>0</v>
      </c>
      <c r="DK17" s="220">
        <f t="shared" si="47"/>
        <v>-1921</v>
      </c>
      <c r="DL17" s="220">
        <v>95.3</v>
      </c>
      <c r="DM17" s="249">
        <v>88.7</v>
      </c>
      <c r="DN17" s="220">
        <f t="shared" si="62"/>
        <v>-6.599999999999994</v>
      </c>
      <c r="DO17" s="232">
        <v>534</v>
      </c>
      <c r="DP17" s="232">
        <v>362</v>
      </c>
      <c r="DQ17" s="220">
        <f t="shared" si="48"/>
        <v>67.79026217228464</v>
      </c>
      <c r="DR17" s="218">
        <f t="shared" si="49"/>
        <v>-172</v>
      </c>
      <c r="DS17" s="232">
        <v>446</v>
      </c>
      <c r="DT17" s="232">
        <v>304</v>
      </c>
      <c r="DU17" s="220">
        <f t="shared" si="50"/>
        <v>68.16143497757847</v>
      </c>
      <c r="DV17" s="218">
        <f t="shared" si="51"/>
        <v>-142</v>
      </c>
      <c r="DW17" s="232">
        <v>13</v>
      </c>
      <c r="DX17" s="232">
        <v>34</v>
      </c>
      <c r="DY17" s="220">
        <f t="shared" si="52"/>
        <v>261.5</v>
      </c>
      <c r="DZ17" s="218">
        <f t="shared" si="53"/>
        <v>21</v>
      </c>
      <c r="EA17" s="232">
        <v>5</v>
      </c>
      <c r="EB17" s="232">
        <v>8</v>
      </c>
      <c r="EC17" s="220">
        <f t="shared" si="54"/>
        <v>160</v>
      </c>
      <c r="ED17" s="243">
        <f t="shared" si="63"/>
        <v>3</v>
      </c>
      <c r="EE17" s="232">
        <v>3609</v>
      </c>
      <c r="EF17" s="252">
        <f>'[13]Матриця'!AJ19</f>
        <v>4777.44</v>
      </c>
      <c r="EG17" s="220">
        <f t="shared" si="55"/>
        <v>132.4</v>
      </c>
      <c r="EH17" s="243">
        <f t="shared" si="64"/>
        <v>1168.4399999999996</v>
      </c>
      <c r="EI17" s="244">
        <f t="shared" si="65"/>
        <v>41</v>
      </c>
      <c r="EJ17" s="244">
        <f t="shared" si="65"/>
        <v>11</v>
      </c>
      <c r="EK17" s="221">
        <f t="shared" si="56"/>
        <v>-30</v>
      </c>
    </row>
    <row r="18" spans="1:141" ht="21.75" customHeight="1">
      <c r="A18" s="169" t="s">
        <v>143</v>
      </c>
      <c r="B18" s="232">
        <v>1230</v>
      </c>
      <c r="C18" s="233">
        <v>1007</v>
      </c>
      <c r="D18" s="219">
        <f t="shared" si="0"/>
        <v>81.869918699187</v>
      </c>
      <c r="E18" s="218">
        <f t="shared" si="1"/>
        <v>-223</v>
      </c>
      <c r="F18" s="232">
        <v>562</v>
      </c>
      <c r="G18" s="232">
        <v>529</v>
      </c>
      <c r="H18" s="219">
        <f t="shared" si="2"/>
        <v>94.12811387900356</v>
      </c>
      <c r="I18" s="218">
        <f t="shared" si="3"/>
        <v>-33</v>
      </c>
      <c r="J18" s="232">
        <v>753</v>
      </c>
      <c r="K18" s="232">
        <v>772</v>
      </c>
      <c r="L18" s="219">
        <f t="shared" si="4"/>
        <v>102.52324037184594</v>
      </c>
      <c r="M18" s="218">
        <f t="shared" si="5"/>
        <v>19</v>
      </c>
      <c r="N18" s="232">
        <v>306</v>
      </c>
      <c r="O18" s="232">
        <v>350</v>
      </c>
      <c r="P18" s="219">
        <f t="shared" si="6"/>
        <v>114.37908496732025</v>
      </c>
      <c r="Q18" s="218">
        <f t="shared" si="7"/>
        <v>44</v>
      </c>
      <c r="R18" s="219">
        <f t="shared" si="66"/>
        <v>40.6</v>
      </c>
      <c r="S18" s="219">
        <f t="shared" si="57"/>
        <v>45.3</v>
      </c>
      <c r="T18" s="219">
        <f t="shared" si="58"/>
        <v>4.699999999999996</v>
      </c>
      <c r="U18" s="232">
        <v>427</v>
      </c>
      <c r="V18" s="232">
        <v>403</v>
      </c>
      <c r="W18" s="220">
        <f t="shared" si="8"/>
        <v>94.37939110070258</v>
      </c>
      <c r="X18" s="218">
        <f t="shared" si="9"/>
        <v>-24</v>
      </c>
      <c r="Y18" s="232">
        <v>0</v>
      </c>
      <c r="Z18" s="232">
        <v>0</v>
      </c>
      <c r="AA18" s="220">
        <v>0</v>
      </c>
      <c r="AB18" s="221">
        <f t="shared" si="10"/>
        <v>0</v>
      </c>
      <c r="AC18" s="234">
        <v>4</v>
      </c>
      <c r="AD18" s="232">
        <v>12</v>
      </c>
      <c r="AE18" s="220">
        <f t="shared" si="11"/>
        <v>300</v>
      </c>
      <c r="AF18" s="221">
        <f t="shared" si="12"/>
        <v>8</v>
      </c>
      <c r="AG18" s="235">
        <f t="shared" si="13"/>
        <v>36.3</v>
      </c>
      <c r="AH18" s="235">
        <f t="shared" si="13"/>
        <v>41.9</v>
      </c>
      <c r="AI18" s="220">
        <f t="shared" si="14"/>
        <v>5.600000000000001</v>
      </c>
      <c r="AJ18" s="232">
        <v>0</v>
      </c>
      <c r="AK18" s="234">
        <v>0</v>
      </c>
      <c r="AL18" s="253"/>
      <c r="AM18" s="218">
        <f t="shared" si="15"/>
        <v>0</v>
      </c>
      <c r="AN18" s="232">
        <v>254</v>
      </c>
      <c r="AO18" s="234">
        <v>227</v>
      </c>
      <c r="AP18" s="220">
        <f t="shared" si="16"/>
        <v>89.37007874015748</v>
      </c>
      <c r="AQ18" s="218">
        <f t="shared" si="17"/>
        <v>-27</v>
      </c>
      <c r="AR18" s="236">
        <f>'[10]вересень2017'!AO18</f>
        <v>100</v>
      </c>
      <c r="AS18" s="235">
        <v>96</v>
      </c>
      <c r="AT18" s="220">
        <f t="shared" si="18"/>
        <v>-4</v>
      </c>
      <c r="AU18" s="221"/>
      <c r="AV18" s="221"/>
      <c r="AW18" s="220" t="e">
        <f t="shared" si="19"/>
        <v>#DIV/0!</v>
      </c>
      <c r="AX18" s="221">
        <f t="shared" si="20"/>
        <v>0</v>
      </c>
      <c r="AY18" s="220">
        <f t="shared" si="59"/>
        <v>-4</v>
      </c>
      <c r="AZ18" s="234">
        <v>1</v>
      </c>
      <c r="BA18" s="234">
        <v>0</v>
      </c>
      <c r="BB18" s="220">
        <f t="shared" si="67"/>
        <v>0</v>
      </c>
      <c r="BC18" s="221">
        <f t="shared" si="21"/>
        <v>-1</v>
      </c>
      <c r="BD18" s="235">
        <v>100</v>
      </c>
      <c r="BE18" s="235">
        <v>0</v>
      </c>
      <c r="BF18" s="220">
        <f t="shared" si="22"/>
        <v>-100</v>
      </c>
      <c r="BG18" s="232">
        <v>282</v>
      </c>
      <c r="BH18" s="232">
        <v>180</v>
      </c>
      <c r="BI18" s="220">
        <f t="shared" si="23"/>
        <v>63.829787234042556</v>
      </c>
      <c r="BJ18" s="218">
        <f t="shared" si="24"/>
        <v>-102</v>
      </c>
      <c r="BK18" s="232">
        <v>282</v>
      </c>
      <c r="BL18" s="232">
        <v>180</v>
      </c>
      <c r="BM18" s="219">
        <f t="shared" si="25"/>
        <v>63.829787234042556</v>
      </c>
      <c r="BN18" s="218">
        <f t="shared" si="26"/>
        <v>-102</v>
      </c>
      <c r="BO18" s="232">
        <v>1161</v>
      </c>
      <c r="BP18" s="232">
        <v>945</v>
      </c>
      <c r="BQ18" s="220">
        <f t="shared" si="27"/>
        <v>81.3953488372093</v>
      </c>
      <c r="BR18" s="218">
        <f t="shared" si="28"/>
        <v>-216</v>
      </c>
      <c r="BS18" s="237">
        <v>1708.6455331412103</v>
      </c>
      <c r="BT18" s="232">
        <f>'[11]2'!R15</f>
        <v>2418.0272108843537</v>
      </c>
      <c r="BU18" s="219">
        <f t="shared" si="29"/>
        <v>141.51719382305123</v>
      </c>
      <c r="BV18" s="218">
        <f t="shared" si="30"/>
        <v>709.3816777431434</v>
      </c>
      <c r="BW18" s="232">
        <v>139</v>
      </c>
      <c r="BX18" s="232">
        <v>127</v>
      </c>
      <c r="BY18" s="222">
        <f t="shared" si="31"/>
        <v>-12</v>
      </c>
      <c r="BZ18" s="238">
        <v>203</v>
      </c>
      <c r="CA18" s="234">
        <v>185</v>
      </c>
      <c r="CB18" s="221">
        <f t="shared" si="32"/>
        <v>-18</v>
      </c>
      <c r="CC18" s="238">
        <v>155</v>
      </c>
      <c r="CD18" s="234">
        <v>158</v>
      </c>
      <c r="CE18" s="221">
        <f t="shared" si="33"/>
        <v>3</v>
      </c>
      <c r="CF18" s="238">
        <v>151</v>
      </c>
      <c r="CG18" s="234">
        <v>155</v>
      </c>
      <c r="CH18" s="221">
        <f t="shared" si="34"/>
        <v>4</v>
      </c>
      <c r="CI18" s="235">
        <v>10.1</v>
      </c>
      <c r="CJ18" s="235">
        <f>'[12]Лист2'!N32</f>
        <v>10.3</v>
      </c>
      <c r="CK18" s="220">
        <f t="shared" si="35"/>
        <v>0.20000000000000107</v>
      </c>
      <c r="CL18" s="239">
        <f t="shared" si="36"/>
        <v>33.6</v>
      </c>
      <c r="CM18" s="239">
        <f t="shared" si="36"/>
        <v>28.2</v>
      </c>
      <c r="CN18" s="226">
        <f t="shared" si="60"/>
        <v>-5.400000000000002</v>
      </c>
      <c r="CO18" s="227">
        <f t="shared" si="37"/>
        <v>413</v>
      </c>
      <c r="CP18" s="228">
        <f t="shared" si="37"/>
        <v>284</v>
      </c>
      <c r="CQ18" s="229">
        <f t="shared" si="38"/>
        <v>447</v>
      </c>
      <c r="CR18" s="229">
        <f t="shared" si="38"/>
        <v>422</v>
      </c>
      <c r="CS18" s="240">
        <v>111</v>
      </c>
      <c r="CT18" s="240">
        <v>106</v>
      </c>
      <c r="CU18" s="226">
        <f t="shared" si="61"/>
        <v>95.5</v>
      </c>
      <c r="CV18" s="230">
        <f t="shared" si="39"/>
        <v>-5</v>
      </c>
      <c r="CW18" s="241">
        <v>731</v>
      </c>
      <c r="CX18" s="232">
        <v>731</v>
      </c>
      <c r="CY18" s="220">
        <f t="shared" si="40"/>
        <v>100</v>
      </c>
      <c r="CZ18" s="218">
        <f t="shared" si="41"/>
        <v>0</v>
      </c>
      <c r="DA18" s="241">
        <v>730</v>
      </c>
      <c r="DB18" s="232">
        <v>723</v>
      </c>
      <c r="DC18" s="220">
        <f t="shared" si="42"/>
        <v>99</v>
      </c>
      <c r="DD18" s="218">
        <f t="shared" si="43"/>
        <v>-7</v>
      </c>
      <c r="DE18" s="241">
        <v>6926</v>
      </c>
      <c r="DF18" s="232"/>
      <c r="DG18" s="219">
        <f t="shared" si="44"/>
        <v>0</v>
      </c>
      <c r="DH18" s="218">
        <f t="shared" si="45"/>
        <v>-6926</v>
      </c>
      <c r="DI18" s="235">
        <f t="shared" si="46"/>
        <v>948.8</v>
      </c>
      <c r="DJ18" s="235">
        <f t="shared" si="46"/>
        <v>0</v>
      </c>
      <c r="DK18" s="220">
        <f t="shared" si="47"/>
        <v>-948.8</v>
      </c>
      <c r="DL18" s="220">
        <v>99.2</v>
      </c>
      <c r="DM18" s="249">
        <v>98.2</v>
      </c>
      <c r="DN18" s="220">
        <f t="shared" si="62"/>
        <v>-1</v>
      </c>
      <c r="DO18" s="232">
        <v>370</v>
      </c>
      <c r="DP18" s="232">
        <v>301</v>
      </c>
      <c r="DQ18" s="220">
        <f t="shared" si="48"/>
        <v>81.35135135135135</v>
      </c>
      <c r="DR18" s="218">
        <f t="shared" si="49"/>
        <v>-69</v>
      </c>
      <c r="DS18" s="232">
        <v>335</v>
      </c>
      <c r="DT18" s="232">
        <v>270</v>
      </c>
      <c r="DU18" s="220">
        <f t="shared" si="50"/>
        <v>80.59701492537313</v>
      </c>
      <c r="DV18" s="218">
        <f t="shared" si="51"/>
        <v>-65</v>
      </c>
      <c r="DW18" s="232">
        <v>6</v>
      </c>
      <c r="DX18" s="232">
        <v>13</v>
      </c>
      <c r="DY18" s="220">
        <f t="shared" si="52"/>
        <v>216.7</v>
      </c>
      <c r="DZ18" s="218">
        <f t="shared" si="53"/>
        <v>7</v>
      </c>
      <c r="EA18" s="232">
        <v>10</v>
      </c>
      <c r="EB18" s="232">
        <v>13</v>
      </c>
      <c r="EC18" s="220">
        <f t="shared" si="54"/>
        <v>130</v>
      </c>
      <c r="ED18" s="243">
        <f t="shared" si="63"/>
        <v>3</v>
      </c>
      <c r="EE18" s="232">
        <v>3667</v>
      </c>
      <c r="EF18" s="252">
        <f>'[13]Матриця'!AJ20</f>
        <v>3723</v>
      </c>
      <c r="EG18" s="220">
        <f t="shared" si="55"/>
        <v>101.5</v>
      </c>
      <c r="EH18" s="243">
        <f t="shared" si="64"/>
        <v>56</v>
      </c>
      <c r="EI18" s="244">
        <f t="shared" si="65"/>
        <v>62</v>
      </c>
      <c r="EJ18" s="244">
        <f t="shared" si="65"/>
        <v>23</v>
      </c>
      <c r="EK18" s="221">
        <f t="shared" si="56"/>
        <v>-39</v>
      </c>
    </row>
    <row r="19" spans="1:141" ht="21.75" customHeight="1">
      <c r="A19" s="169" t="s">
        <v>144</v>
      </c>
      <c r="B19" s="232">
        <v>1086</v>
      </c>
      <c r="C19" s="233">
        <v>1078</v>
      </c>
      <c r="D19" s="219">
        <f t="shared" si="0"/>
        <v>99.2633517495396</v>
      </c>
      <c r="E19" s="218">
        <f t="shared" si="1"/>
        <v>-8</v>
      </c>
      <c r="F19" s="232">
        <v>636</v>
      </c>
      <c r="G19" s="232">
        <v>652</v>
      </c>
      <c r="H19" s="219">
        <f t="shared" si="2"/>
        <v>102.51572327044025</v>
      </c>
      <c r="I19" s="218">
        <f t="shared" si="3"/>
        <v>16</v>
      </c>
      <c r="J19" s="232">
        <v>946</v>
      </c>
      <c r="K19" s="232">
        <v>1101</v>
      </c>
      <c r="L19" s="219">
        <f t="shared" si="4"/>
        <v>116.38477801268499</v>
      </c>
      <c r="M19" s="218">
        <f t="shared" si="5"/>
        <v>155</v>
      </c>
      <c r="N19" s="232">
        <v>515</v>
      </c>
      <c r="O19" s="232">
        <v>676</v>
      </c>
      <c r="P19" s="219">
        <f t="shared" si="6"/>
        <v>131.2621359223301</v>
      </c>
      <c r="Q19" s="218">
        <f t="shared" si="7"/>
        <v>161</v>
      </c>
      <c r="R19" s="219">
        <f t="shared" si="66"/>
        <v>54.4</v>
      </c>
      <c r="S19" s="219">
        <f t="shared" si="57"/>
        <v>61.4</v>
      </c>
      <c r="T19" s="219">
        <f t="shared" si="58"/>
        <v>7</v>
      </c>
      <c r="U19" s="232">
        <v>397</v>
      </c>
      <c r="V19" s="232">
        <v>387</v>
      </c>
      <c r="W19" s="220">
        <f t="shared" si="8"/>
        <v>97.48110831234257</v>
      </c>
      <c r="X19" s="218">
        <f t="shared" si="9"/>
        <v>-10</v>
      </c>
      <c r="Y19" s="232">
        <v>1</v>
      </c>
      <c r="Z19" s="232">
        <v>0</v>
      </c>
      <c r="AA19" s="220">
        <f>Z19/Y19*100</f>
        <v>0</v>
      </c>
      <c r="AB19" s="221">
        <f t="shared" si="10"/>
        <v>-1</v>
      </c>
      <c r="AC19" s="234">
        <v>18</v>
      </c>
      <c r="AD19" s="232">
        <v>7</v>
      </c>
      <c r="AE19" s="220">
        <f t="shared" si="11"/>
        <v>38.88888888888889</v>
      </c>
      <c r="AF19" s="221">
        <f t="shared" si="12"/>
        <v>-11</v>
      </c>
      <c r="AG19" s="235">
        <f t="shared" si="13"/>
        <v>39.7</v>
      </c>
      <c r="AH19" s="235">
        <f t="shared" si="13"/>
        <v>39.4</v>
      </c>
      <c r="AI19" s="220">
        <f t="shared" si="14"/>
        <v>-0.30000000000000426</v>
      </c>
      <c r="AJ19" s="232">
        <v>0</v>
      </c>
      <c r="AK19" s="234">
        <v>0</v>
      </c>
      <c r="AL19" s="253"/>
      <c r="AM19" s="218">
        <f t="shared" si="15"/>
        <v>0</v>
      </c>
      <c r="AN19" s="232">
        <v>260</v>
      </c>
      <c r="AO19" s="234">
        <v>272</v>
      </c>
      <c r="AP19" s="220">
        <f t="shared" si="16"/>
        <v>104.61538461538463</v>
      </c>
      <c r="AQ19" s="218">
        <f t="shared" si="17"/>
        <v>12</v>
      </c>
      <c r="AR19" s="236">
        <f>'[10]вересень2017'!AO19</f>
        <v>96.53846153846153</v>
      </c>
      <c r="AS19" s="235">
        <v>98.5</v>
      </c>
      <c r="AT19" s="220">
        <f t="shared" si="18"/>
        <v>1.961538461538467</v>
      </c>
      <c r="AU19" s="221"/>
      <c r="AV19" s="221"/>
      <c r="AW19" s="220" t="e">
        <f t="shared" si="19"/>
        <v>#DIV/0!</v>
      </c>
      <c r="AX19" s="221">
        <f t="shared" si="20"/>
        <v>0</v>
      </c>
      <c r="AY19" s="220">
        <f t="shared" si="59"/>
        <v>1.961538461538467</v>
      </c>
      <c r="AZ19" s="234">
        <v>0</v>
      </c>
      <c r="BA19" s="234">
        <v>1</v>
      </c>
      <c r="BB19" s="220">
        <v>0</v>
      </c>
      <c r="BC19" s="221">
        <f t="shared" si="21"/>
        <v>1</v>
      </c>
      <c r="BD19" s="235">
        <v>0</v>
      </c>
      <c r="BE19" s="235">
        <v>100</v>
      </c>
      <c r="BF19" s="220">
        <f t="shared" si="22"/>
        <v>100</v>
      </c>
      <c r="BG19" s="232">
        <v>288</v>
      </c>
      <c r="BH19" s="232">
        <v>307</v>
      </c>
      <c r="BI19" s="220">
        <f t="shared" si="23"/>
        <v>106.59722222222223</v>
      </c>
      <c r="BJ19" s="218">
        <f t="shared" si="24"/>
        <v>19</v>
      </c>
      <c r="BK19" s="232">
        <v>288</v>
      </c>
      <c r="BL19" s="232">
        <v>307</v>
      </c>
      <c r="BM19" s="219">
        <f t="shared" si="25"/>
        <v>106.59722222222223</v>
      </c>
      <c r="BN19" s="218">
        <f t="shared" si="26"/>
        <v>19</v>
      </c>
      <c r="BO19" s="232">
        <v>989</v>
      </c>
      <c r="BP19" s="232">
        <v>939</v>
      </c>
      <c r="BQ19" s="220">
        <f t="shared" si="27"/>
        <v>94.94438827098078</v>
      </c>
      <c r="BR19" s="218">
        <f t="shared" si="28"/>
        <v>-50</v>
      </c>
      <c r="BS19" s="237">
        <v>1766.8304668304668</v>
      </c>
      <c r="BT19" s="232">
        <f>'[11]2'!R16</f>
        <v>2270.257611241218</v>
      </c>
      <c r="BU19" s="219">
        <f t="shared" si="29"/>
        <v>128.49323428941395</v>
      </c>
      <c r="BV19" s="218">
        <f t="shared" si="30"/>
        <v>503.4271444107512</v>
      </c>
      <c r="BW19" s="232">
        <v>128</v>
      </c>
      <c r="BX19" s="232">
        <v>124</v>
      </c>
      <c r="BY19" s="222">
        <f t="shared" si="31"/>
        <v>-4</v>
      </c>
      <c r="BZ19" s="238">
        <v>190</v>
      </c>
      <c r="CA19" s="234">
        <v>183</v>
      </c>
      <c r="CB19" s="221">
        <f t="shared" si="32"/>
        <v>-7</v>
      </c>
      <c r="CC19" s="238">
        <v>144</v>
      </c>
      <c r="CD19" s="234">
        <v>160</v>
      </c>
      <c r="CE19" s="221">
        <f t="shared" si="33"/>
        <v>16</v>
      </c>
      <c r="CF19" s="238">
        <v>137</v>
      </c>
      <c r="CG19" s="234">
        <v>150</v>
      </c>
      <c r="CH19" s="221">
        <f t="shared" si="34"/>
        <v>13</v>
      </c>
      <c r="CI19" s="235">
        <v>11</v>
      </c>
      <c r="CJ19" s="235">
        <f>'[12]Лист2'!N33</f>
        <v>10.8</v>
      </c>
      <c r="CK19" s="220">
        <f t="shared" si="35"/>
        <v>-0.1999999999999993</v>
      </c>
      <c r="CL19" s="239">
        <f t="shared" si="36"/>
        <v>29.7</v>
      </c>
      <c r="CM19" s="239">
        <f t="shared" si="36"/>
        <v>28.2</v>
      </c>
      <c r="CN19" s="226">
        <f t="shared" si="60"/>
        <v>-1.5</v>
      </c>
      <c r="CO19" s="227">
        <f t="shared" si="37"/>
        <v>323</v>
      </c>
      <c r="CP19" s="228">
        <f t="shared" si="37"/>
        <v>304</v>
      </c>
      <c r="CQ19" s="229">
        <f t="shared" si="38"/>
        <v>431</v>
      </c>
      <c r="CR19" s="229">
        <f t="shared" si="38"/>
        <v>425</v>
      </c>
      <c r="CS19" s="240">
        <v>212</v>
      </c>
      <c r="CT19" s="240">
        <v>256</v>
      </c>
      <c r="CU19" s="226">
        <f t="shared" si="61"/>
        <v>120.8</v>
      </c>
      <c r="CV19" s="230">
        <f t="shared" si="39"/>
        <v>44</v>
      </c>
      <c r="CW19" s="241">
        <v>935</v>
      </c>
      <c r="CX19" s="232">
        <v>1130</v>
      </c>
      <c r="CY19" s="220">
        <f t="shared" si="40"/>
        <v>120.9</v>
      </c>
      <c r="CZ19" s="218">
        <f t="shared" si="41"/>
        <v>195</v>
      </c>
      <c r="DA19" s="241">
        <v>923</v>
      </c>
      <c r="DB19" s="232">
        <v>1117</v>
      </c>
      <c r="DC19" s="220">
        <f t="shared" si="42"/>
        <v>121</v>
      </c>
      <c r="DD19" s="218">
        <f t="shared" si="43"/>
        <v>194</v>
      </c>
      <c r="DE19" s="241">
        <v>9103</v>
      </c>
      <c r="DF19" s="232"/>
      <c r="DG19" s="219">
        <f t="shared" si="44"/>
        <v>0</v>
      </c>
      <c r="DH19" s="218">
        <f t="shared" si="45"/>
        <v>-9103</v>
      </c>
      <c r="DI19" s="235">
        <f t="shared" si="46"/>
        <v>986.2</v>
      </c>
      <c r="DJ19" s="235">
        <f t="shared" si="46"/>
        <v>0</v>
      </c>
      <c r="DK19" s="220">
        <f t="shared" si="47"/>
        <v>-986.2</v>
      </c>
      <c r="DL19" s="220">
        <v>95.4</v>
      </c>
      <c r="DM19" s="249">
        <v>93.8</v>
      </c>
      <c r="DN19" s="220">
        <f t="shared" si="62"/>
        <v>-1.6000000000000085</v>
      </c>
      <c r="DO19" s="232">
        <v>332</v>
      </c>
      <c r="DP19" s="232">
        <v>349</v>
      </c>
      <c r="DQ19" s="220">
        <f t="shared" si="48"/>
        <v>105.12048192771084</v>
      </c>
      <c r="DR19" s="218">
        <f t="shared" si="49"/>
        <v>17</v>
      </c>
      <c r="DS19" s="232">
        <v>277</v>
      </c>
      <c r="DT19" s="232">
        <v>280</v>
      </c>
      <c r="DU19" s="220">
        <f t="shared" si="50"/>
        <v>101.08303249097472</v>
      </c>
      <c r="DV19" s="218">
        <f t="shared" si="51"/>
        <v>3</v>
      </c>
      <c r="DW19" s="232">
        <v>28</v>
      </c>
      <c r="DX19" s="232">
        <v>44</v>
      </c>
      <c r="DY19" s="220">
        <f t="shared" si="52"/>
        <v>157.1</v>
      </c>
      <c r="DZ19" s="218">
        <f t="shared" si="53"/>
        <v>16</v>
      </c>
      <c r="EA19" s="232">
        <v>87</v>
      </c>
      <c r="EB19" s="232">
        <v>15</v>
      </c>
      <c r="EC19" s="220">
        <f t="shared" si="54"/>
        <v>17.2</v>
      </c>
      <c r="ED19" s="243">
        <f t="shared" si="63"/>
        <v>-72</v>
      </c>
      <c r="EE19" s="232">
        <v>3893</v>
      </c>
      <c r="EF19" s="252">
        <f>'[13]Матриця'!AJ21</f>
        <v>4838</v>
      </c>
      <c r="EG19" s="220">
        <f t="shared" si="55"/>
        <v>124.3</v>
      </c>
      <c r="EH19" s="243">
        <f t="shared" si="64"/>
        <v>945</v>
      </c>
      <c r="EI19" s="244">
        <f t="shared" si="65"/>
        <v>12</v>
      </c>
      <c r="EJ19" s="244">
        <f t="shared" si="65"/>
        <v>8</v>
      </c>
      <c r="EK19" s="221">
        <f t="shared" si="56"/>
        <v>-4</v>
      </c>
    </row>
    <row r="20" spans="1:141" s="12" customFormat="1" ht="21.75" customHeight="1">
      <c r="A20" s="169" t="s">
        <v>145</v>
      </c>
      <c r="B20" s="232">
        <v>1032</v>
      </c>
      <c r="C20" s="233">
        <v>888</v>
      </c>
      <c r="D20" s="219">
        <f t="shared" si="0"/>
        <v>86.04651162790698</v>
      </c>
      <c r="E20" s="218">
        <f t="shared" si="1"/>
        <v>-144</v>
      </c>
      <c r="F20" s="232">
        <v>567</v>
      </c>
      <c r="G20" s="232">
        <v>475</v>
      </c>
      <c r="H20" s="219">
        <f t="shared" si="2"/>
        <v>83.77425044091711</v>
      </c>
      <c r="I20" s="218">
        <f t="shared" si="3"/>
        <v>-92</v>
      </c>
      <c r="J20" s="232">
        <v>524</v>
      </c>
      <c r="K20" s="232">
        <v>593</v>
      </c>
      <c r="L20" s="219">
        <f t="shared" si="4"/>
        <v>113.16793893129771</v>
      </c>
      <c r="M20" s="218">
        <f t="shared" si="5"/>
        <v>69</v>
      </c>
      <c r="N20" s="232">
        <v>181</v>
      </c>
      <c r="O20" s="232">
        <v>260</v>
      </c>
      <c r="P20" s="219">
        <f t="shared" si="6"/>
        <v>143.646408839779</v>
      </c>
      <c r="Q20" s="218">
        <f t="shared" si="7"/>
        <v>79</v>
      </c>
      <c r="R20" s="219">
        <f t="shared" si="66"/>
        <v>34.5</v>
      </c>
      <c r="S20" s="219">
        <f t="shared" si="57"/>
        <v>43.8</v>
      </c>
      <c r="T20" s="219">
        <f t="shared" si="58"/>
        <v>9.299999999999997</v>
      </c>
      <c r="U20" s="232">
        <v>310</v>
      </c>
      <c r="V20" s="232">
        <v>297</v>
      </c>
      <c r="W20" s="220">
        <f t="shared" si="8"/>
        <v>95.80645161290322</v>
      </c>
      <c r="X20" s="218">
        <f t="shared" si="9"/>
        <v>-13</v>
      </c>
      <c r="Y20" s="232">
        <v>1</v>
      </c>
      <c r="Z20" s="232">
        <v>2</v>
      </c>
      <c r="AA20" s="220">
        <v>0</v>
      </c>
      <c r="AB20" s="221">
        <f t="shared" si="10"/>
        <v>1</v>
      </c>
      <c r="AC20" s="234">
        <v>13</v>
      </c>
      <c r="AD20" s="232">
        <v>26</v>
      </c>
      <c r="AE20" s="220">
        <f t="shared" si="11"/>
        <v>200</v>
      </c>
      <c r="AF20" s="221">
        <f t="shared" si="12"/>
        <v>13</v>
      </c>
      <c r="AG20" s="235">
        <f t="shared" si="13"/>
        <v>33.2</v>
      </c>
      <c r="AH20" s="235">
        <f t="shared" si="13"/>
        <v>37.5</v>
      </c>
      <c r="AI20" s="220">
        <f t="shared" si="14"/>
        <v>4.299999999999997</v>
      </c>
      <c r="AJ20" s="232">
        <v>0</v>
      </c>
      <c r="AK20" s="234">
        <v>0</v>
      </c>
      <c r="AL20" s="253"/>
      <c r="AM20" s="218">
        <f t="shared" si="15"/>
        <v>0</v>
      </c>
      <c r="AN20" s="232">
        <v>246</v>
      </c>
      <c r="AO20" s="234">
        <v>229</v>
      </c>
      <c r="AP20" s="220">
        <f t="shared" si="16"/>
        <v>93.08943089430895</v>
      </c>
      <c r="AQ20" s="218">
        <f t="shared" si="17"/>
        <v>-17</v>
      </c>
      <c r="AR20" s="236">
        <f>'[10]вересень2017'!AO20</f>
        <v>98.78048780487805</v>
      </c>
      <c r="AS20" s="235">
        <v>97</v>
      </c>
      <c r="AT20" s="220">
        <f t="shared" si="18"/>
        <v>-1.7804878048780495</v>
      </c>
      <c r="AU20" s="221"/>
      <c r="AV20" s="221"/>
      <c r="AW20" s="220" t="e">
        <f t="shared" si="19"/>
        <v>#DIV/0!</v>
      </c>
      <c r="AX20" s="221" t="s">
        <v>168</v>
      </c>
      <c r="AY20" s="220">
        <f t="shared" si="59"/>
        <v>-1.7804878048780495</v>
      </c>
      <c r="AZ20" s="234">
        <v>0</v>
      </c>
      <c r="BA20" s="234">
        <v>0</v>
      </c>
      <c r="BB20" s="220">
        <v>0</v>
      </c>
      <c r="BC20" s="221">
        <f t="shared" si="21"/>
        <v>0</v>
      </c>
      <c r="BD20" s="235">
        <v>0</v>
      </c>
      <c r="BE20" s="235">
        <v>0</v>
      </c>
      <c r="BF20" s="220">
        <f t="shared" si="22"/>
        <v>0</v>
      </c>
      <c r="BG20" s="232">
        <v>135</v>
      </c>
      <c r="BH20" s="232">
        <v>136</v>
      </c>
      <c r="BI20" s="220">
        <f t="shared" si="23"/>
        <v>100.74074074074073</v>
      </c>
      <c r="BJ20" s="218">
        <f t="shared" si="24"/>
        <v>1</v>
      </c>
      <c r="BK20" s="232">
        <v>135</v>
      </c>
      <c r="BL20" s="232">
        <v>136</v>
      </c>
      <c r="BM20" s="219">
        <f t="shared" si="25"/>
        <v>100.74074074074073</v>
      </c>
      <c r="BN20" s="218">
        <f t="shared" si="26"/>
        <v>1</v>
      </c>
      <c r="BO20" s="232">
        <v>863</v>
      </c>
      <c r="BP20" s="232">
        <v>722</v>
      </c>
      <c r="BQ20" s="220">
        <f t="shared" si="27"/>
        <v>83.66164542294322</v>
      </c>
      <c r="BR20" s="218">
        <f t="shared" si="28"/>
        <v>-141</v>
      </c>
      <c r="BS20" s="237">
        <v>1708.426966292135</v>
      </c>
      <c r="BT20" s="232">
        <f>'[11]2'!R17</f>
        <v>2227.4647887323945</v>
      </c>
      <c r="BU20" s="219">
        <f t="shared" si="29"/>
        <v>130.381036630834</v>
      </c>
      <c r="BV20" s="218">
        <f t="shared" si="30"/>
        <v>519.0378224402596</v>
      </c>
      <c r="BW20" s="232">
        <v>132</v>
      </c>
      <c r="BX20" s="232">
        <v>124</v>
      </c>
      <c r="BY20" s="222">
        <f t="shared" si="31"/>
        <v>-8</v>
      </c>
      <c r="BZ20" s="238">
        <v>206</v>
      </c>
      <c r="CA20" s="234">
        <v>202</v>
      </c>
      <c r="CB20" s="221">
        <f t="shared" si="32"/>
        <v>-4</v>
      </c>
      <c r="CC20" s="238">
        <v>160</v>
      </c>
      <c r="CD20" s="234">
        <v>170</v>
      </c>
      <c r="CE20" s="221">
        <f t="shared" si="33"/>
        <v>10</v>
      </c>
      <c r="CF20" s="238">
        <v>153</v>
      </c>
      <c r="CG20" s="234">
        <v>163</v>
      </c>
      <c r="CH20" s="221">
        <f t="shared" si="34"/>
        <v>10</v>
      </c>
      <c r="CI20" s="235">
        <v>13.7</v>
      </c>
      <c r="CJ20" s="235">
        <f>'[12]Лист2'!N34</f>
        <v>13.9</v>
      </c>
      <c r="CK20" s="220">
        <f t="shared" si="35"/>
        <v>0.20000000000000107</v>
      </c>
      <c r="CL20" s="239">
        <f t="shared" si="36"/>
        <v>34.1</v>
      </c>
      <c r="CM20" s="239">
        <f t="shared" si="36"/>
        <v>38.2</v>
      </c>
      <c r="CN20" s="226">
        <f t="shared" si="60"/>
        <v>4.100000000000001</v>
      </c>
      <c r="CO20" s="227">
        <f t="shared" si="37"/>
        <v>352</v>
      </c>
      <c r="CP20" s="228">
        <f t="shared" si="37"/>
        <v>339</v>
      </c>
      <c r="CQ20" s="229">
        <f t="shared" si="38"/>
        <v>343</v>
      </c>
      <c r="CR20" s="229">
        <f t="shared" si="38"/>
        <v>333</v>
      </c>
      <c r="CS20" s="240">
        <v>133</v>
      </c>
      <c r="CT20" s="240">
        <v>151</v>
      </c>
      <c r="CU20" s="226">
        <f t="shared" si="61"/>
        <v>113.5</v>
      </c>
      <c r="CV20" s="230">
        <f t="shared" si="39"/>
        <v>18</v>
      </c>
      <c r="CW20" s="241">
        <v>495</v>
      </c>
      <c r="CX20" s="232">
        <v>617</v>
      </c>
      <c r="CY20" s="220">
        <f t="shared" si="40"/>
        <v>124.6</v>
      </c>
      <c r="CZ20" s="218">
        <f t="shared" si="41"/>
        <v>122</v>
      </c>
      <c r="DA20" s="241">
        <v>490</v>
      </c>
      <c r="DB20" s="232">
        <v>604</v>
      </c>
      <c r="DC20" s="220">
        <f t="shared" si="42"/>
        <v>123.3</v>
      </c>
      <c r="DD20" s="218">
        <f t="shared" si="43"/>
        <v>114</v>
      </c>
      <c r="DE20" s="241">
        <v>5336</v>
      </c>
      <c r="DF20" s="232"/>
      <c r="DG20" s="219">
        <f t="shared" si="44"/>
        <v>0</v>
      </c>
      <c r="DH20" s="218">
        <f t="shared" si="45"/>
        <v>-5336</v>
      </c>
      <c r="DI20" s="235">
        <f t="shared" si="46"/>
        <v>1089</v>
      </c>
      <c r="DJ20" s="235">
        <f t="shared" si="46"/>
        <v>0</v>
      </c>
      <c r="DK20" s="220">
        <f t="shared" si="47"/>
        <v>-1089</v>
      </c>
      <c r="DL20" s="220">
        <v>94.7</v>
      </c>
      <c r="DM20" s="249">
        <v>84.8</v>
      </c>
      <c r="DN20" s="220">
        <f t="shared" si="62"/>
        <v>-9.900000000000006</v>
      </c>
      <c r="DO20" s="232">
        <v>337</v>
      </c>
      <c r="DP20" s="232">
        <v>216</v>
      </c>
      <c r="DQ20" s="220">
        <f t="shared" si="48"/>
        <v>64.09495548961425</v>
      </c>
      <c r="DR20" s="218">
        <f t="shared" si="49"/>
        <v>-121</v>
      </c>
      <c r="DS20" s="232">
        <v>252</v>
      </c>
      <c r="DT20" s="232">
        <v>173</v>
      </c>
      <c r="DU20" s="220">
        <f t="shared" si="50"/>
        <v>68.65079365079364</v>
      </c>
      <c r="DV20" s="218">
        <f t="shared" si="51"/>
        <v>-79</v>
      </c>
      <c r="DW20" s="232">
        <v>11</v>
      </c>
      <c r="DX20" s="232">
        <v>41</v>
      </c>
      <c r="DY20" s="220">
        <f t="shared" si="52"/>
        <v>372.7</v>
      </c>
      <c r="DZ20" s="218">
        <f t="shared" si="53"/>
        <v>30</v>
      </c>
      <c r="EA20" s="232">
        <v>14</v>
      </c>
      <c r="EB20" s="232">
        <v>16</v>
      </c>
      <c r="EC20" s="220">
        <f t="shared" si="54"/>
        <v>114.3</v>
      </c>
      <c r="ED20" s="243">
        <f t="shared" si="63"/>
        <v>2</v>
      </c>
      <c r="EE20" s="232">
        <v>3273</v>
      </c>
      <c r="EF20" s="252">
        <f>'[13]Матриця'!AJ22</f>
        <v>4127.32</v>
      </c>
      <c r="EG20" s="220">
        <f t="shared" si="55"/>
        <v>126.1</v>
      </c>
      <c r="EH20" s="243">
        <f t="shared" si="64"/>
        <v>854.3199999999997</v>
      </c>
      <c r="EI20" s="244">
        <f t="shared" si="65"/>
        <v>31</v>
      </c>
      <c r="EJ20" s="244">
        <f t="shared" si="65"/>
        <v>5</v>
      </c>
      <c r="EK20" s="221">
        <f t="shared" si="56"/>
        <v>-26</v>
      </c>
    </row>
    <row r="21" spans="1:141" s="12" customFormat="1" ht="21.75" customHeight="1">
      <c r="A21" s="169" t="s">
        <v>146</v>
      </c>
      <c r="B21" s="232">
        <v>2801</v>
      </c>
      <c r="C21" s="233">
        <v>2307</v>
      </c>
      <c r="D21" s="219">
        <f t="shared" si="0"/>
        <v>82.36344162799001</v>
      </c>
      <c r="E21" s="218">
        <f t="shared" si="1"/>
        <v>-494</v>
      </c>
      <c r="F21" s="232">
        <v>1597</v>
      </c>
      <c r="G21" s="232">
        <v>1521</v>
      </c>
      <c r="H21" s="219">
        <f t="shared" si="2"/>
        <v>95.24107701941139</v>
      </c>
      <c r="I21" s="218">
        <f t="shared" si="3"/>
        <v>-76</v>
      </c>
      <c r="J21" s="232">
        <v>2548</v>
      </c>
      <c r="K21" s="232">
        <v>2531</v>
      </c>
      <c r="L21" s="219">
        <f t="shared" si="4"/>
        <v>99.33281004709576</v>
      </c>
      <c r="M21" s="218">
        <f t="shared" si="5"/>
        <v>-17</v>
      </c>
      <c r="N21" s="232">
        <v>1724</v>
      </c>
      <c r="O21" s="232">
        <v>1832</v>
      </c>
      <c r="P21" s="219">
        <f t="shared" si="6"/>
        <v>106.2645011600928</v>
      </c>
      <c r="Q21" s="218">
        <f t="shared" si="7"/>
        <v>108</v>
      </c>
      <c r="R21" s="219">
        <f t="shared" si="66"/>
        <v>67.7</v>
      </c>
      <c r="S21" s="219">
        <f t="shared" si="57"/>
        <v>72.4</v>
      </c>
      <c r="T21" s="219">
        <f t="shared" si="58"/>
        <v>4.700000000000003</v>
      </c>
      <c r="U21" s="232">
        <v>694</v>
      </c>
      <c r="V21" s="232">
        <v>556</v>
      </c>
      <c r="W21" s="220">
        <f t="shared" si="8"/>
        <v>80.11527377521614</v>
      </c>
      <c r="X21" s="218">
        <f t="shared" si="9"/>
        <v>-138</v>
      </c>
      <c r="Y21" s="232">
        <v>5</v>
      </c>
      <c r="Z21" s="232">
        <v>4</v>
      </c>
      <c r="AA21" s="220">
        <f>Z21/Y21*100</f>
        <v>80</v>
      </c>
      <c r="AB21" s="221">
        <f t="shared" si="10"/>
        <v>-1</v>
      </c>
      <c r="AC21" s="234">
        <v>63</v>
      </c>
      <c r="AD21" s="232">
        <v>73</v>
      </c>
      <c r="AE21" s="220">
        <f t="shared" si="11"/>
        <v>115.87301587301589</v>
      </c>
      <c r="AF21" s="221">
        <f t="shared" si="12"/>
        <v>10</v>
      </c>
      <c r="AG21" s="235">
        <f t="shared" si="13"/>
        <v>29.4</v>
      </c>
      <c r="AH21" s="235">
        <f t="shared" si="13"/>
        <v>30.3</v>
      </c>
      <c r="AI21" s="220">
        <f t="shared" si="14"/>
        <v>0.9000000000000021</v>
      </c>
      <c r="AJ21" s="232">
        <v>0</v>
      </c>
      <c r="AK21" s="234">
        <v>0</v>
      </c>
      <c r="AL21" s="253"/>
      <c r="AM21" s="218">
        <f t="shared" si="15"/>
        <v>0</v>
      </c>
      <c r="AN21" s="232">
        <v>458</v>
      </c>
      <c r="AO21" s="234">
        <v>373</v>
      </c>
      <c r="AP21" s="220">
        <f t="shared" si="16"/>
        <v>81.4410480349345</v>
      </c>
      <c r="AQ21" s="218">
        <f t="shared" si="17"/>
        <v>-85</v>
      </c>
      <c r="AR21" s="236">
        <f>'[10]вересень2017'!AO21</f>
        <v>88.8402625820569</v>
      </c>
      <c r="AS21" s="235">
        <v>86.9</v>
      </c>
      <c r="AT21" s="220">
        <f t="shared" si="18"/>
        <v>-1.9402625820568886</v>
      </c>
      <c r="AU21" s="221"/>
      <c r="AV21" s="221"/>
      <c r="AW21" s="220" t="e">
        <f t="shared" si="19"/>
        <v>#DIV/0!</v>
      </c>
      <c r="AX21" s="221">
        <f>AV21-AU21</f>
        <v>0</v>
      </c>
      <c r="AY21" s="220">
        <f t="shared" si="59"/>
        <v>-1.9402625820568886</v>
      </c>
      <c r="AZ21" s="234">
        <v>2</v>
      </c>
      <c r="BA21" s="234">
        <v>3</v>
      </c>
      <c r="BB21" s="220">
        <f t="shared" si="67"/>
        <v>150</v>
      </c>
      <c r="BC21" s="221">
        <f t="shared" si="21"/>
        <v>1</v>
      </c>
      <c r="BD21" s="235">
        <v>100</v>
      </c>
      <c r="BE21" s="235">
        <v>66.7</v>
      </c>
      <c r="BF21" s="220">
        <f t="shared" si="22"/>
        <v>-33.3</v>
      </c>
      <c r="BG21" s="232">
        <v>260</v>
      </c>
      <c r="BH21" s="232">
        <v>258</v>
      </c>
      <c r="BI21" s="220">
        <f t="shared" si="23"/>
        <v>99.23076923076923</v>
      </c>
      <c r="BJ21" s="218">
        <f t="shared" si="24"/>
        <v>-2</v>
      </c>
      <c r="BK21" s="232">
        <v>249</v>
      </c>
      <c r="BL21" s="232">
        <v>191</v>
      </c>
      <c r="BM21" s="219">
        <f t="shared" si="25"/>
        <v>76.70682730923694</v>
      </c>
      <c r="BN21" s="218">
        <f t="shared" si="26"/>
        <v>-58</v>
      </c>
      <c r="BO21" s="232">
        <v>2079</v>
      </c>
      <c r="BP21" s="232">
        <v>1788</v>
      </c>
      <c r="BQ21" s="220">
        <f t="shared" si="27"/>
        <v>86.002886002886</v>
      </c>
      <c r="BR21" s="218">
        <f t="shared" si="28"/>
        <v>-291</v>
      </c>
      <c r="BS21" s="237">
        <v>2539.1874180865007</v>
      </c>
      <c r="BT21" s="232">
        <f>'[11]2'!R18</f>
        <v>3324.324324324324</v>
      </c>
      <c r="BU21" s="219">
        <f t="shared" si="29"/>
        <v>130.92079381952405</v>
      </c>
      <c r="BV21" s="218">
        <f t="shared" si="30"/>
        <v>785.1369062378235</v>
      </c>
      <c r="BW21" s="232">
        <v>122</v>
      </c>
      <c r="BX21" s="232">
        <v>121</v>
      </c>
      <c r="BY21" s="222">
        <f t="shared" si="31"/>
        <v>-1</v>
      </c>
      <c r="BZ21" s="238">
        <v>184</v>
      </c>
      <c r="CA21" s="234">
        <v>166</v>
      </c>
      <c r="CB21" s="221">
        <f t="shared" si="32"/>
        <v>-18</v>
      </c>
      <c r="CC21" s="238">
        <v>117</v>
      </c>
      <c r="CD21" s="234">
        <v>112</v>
      </c>
      <c r="CE21" s="221">
        <f t="shared" si="33"/>
        <v>-5</v>
      </c>
      <c r="CF21" s="238">
        <v>108</v>
      </c>
      <c r="CG21" s="234">
        <v>105</v>
      </c>
      <c r="CH21" s="221">
        <f t="shared" si="34"/>
        <v>-3</v>
      </c>
      <c r="CI21" s="235">
        <v>9.3</v>
      </c>
      <c r="CJ21" s="235">
        <f>'[12]Лист2'!N35</f>
        <v>9.4</v>
      </c>
      <c r="CK21" s="220">
        <f t="shared" si="35"/>
        <v>0.09999999999999964</v>
      </c>
      <c r="CL21" s="239">
        <f t="shared" si="36"/>
        <v>42.6</v>
      </c>
      <c r="CM21" s="239">
        <f t="shared" si="36"/>
        <v>34.9</v>
      </c>
      <c r="CN21" s="226">
        <f t="shared" si="60"/>
        <v>-7.700000000000003</v>
      </c>
      <c r="CO21" s="227">
        <f t="shared" si="37"/>
        <v>1193</v>
      </c>
      <c r="CP21" s="228">
        <f t="shared" si="37"/>
        <v>806</v>
      </c>
      <c r="CQ21" s="229">
        <f t="shared" si="38"/>
        <v>824</v>
      </c>
      <c r="CR21" s="229">
        <f t="shared" si="38"/>
        <v>699</v>
      </c>
      <c r="CS21" s="240">
        <v>704</v>
      </c>
      <c r="CT21" s="240">
        <v>750</v>
      </c>
      <c r="CU21" s="226">
        <f t="shared" si="61"/>
        <v>106.5</v>
      </c>
      <c r="CV21" s="230">
        <f t="shared" si="39"/>
        <v>46</v>
      </c>
      <c r="CW21" s="241">
        <v>5568</v>
      </c>
      <c r="CX21" s="232">
        <v>6360</v>
      </c>
      <c r="CY21" s="220">
        <f t="shared" si="40"/>
        <v>114.2</v>
      </c>
      <c r="CZ21" s="218">
        <f t="shared" si="41"/>
        <v>792</v>
      </c>
      <c r="DA21" s="241">
        <v>4927</v>
      </c>
      <c r="DB21" s="232">
        <v>5352</v>
      </c>
      <c r="DC21" s="220">
        <f t="shared" si="42"/>
        <v>108.6</v>
      </c>
      <c r="DD21" s="218">
        <f t="shared" si="43"/>
        <v>425</v>
      </c>
      <c r="DE21" s="241">
        <v>15212</v>
      </c>
      <c r="DF21" s="232"/>
      <c r="DG21" s="219">
        <f t="shared" si="44"/>
        <v>0</v>
      </c>
      <c r="DH21" s="218">
        <f t="shared" si="45"/>
        <v>-15212</v>
      </c>
      <c r="DI21" s="235">
        <f t="shared" si="46"/>
        <v>308.7</v>
      </c>
      <c r="DJ21" s="235">
        <f t="shared" si="46"/>
        <v>0</v>
      </c>
      <c r="DK21" s="220">
        <f t="shared" si="47"/>
        <v>-308.7</v>
      </c>
      <c r="DL21" s="220">
        <v>45.3</v>
      </c>
      <c r="DM21" s="249">
        <v>36.5</v>
      </c>
      <c r="DN21" s="220">
        <f t="shared" si="62"/>
        <v>-8.799999999999997</v>
      </c>
      <c r="DO21" s="232">
        <v>784</v>
      </c>
      <c r="DP21" s="232">
        <v>802</v>
      </c>
      <c r="DQ21" s="220">
        <f t="shared" si="48"/>
        <v>102.29591836734696</v>
      </c>
      <c r="DR21" s="218">
        <f t="shared" si="49"/>
        <v>18</v>
      </c>
      <c r="DS21" s="232">
        <v>580</v>
      </c>
      <c r="DT21" s="232">
        <v>611</v>
      </c>
      <c r="DU21" s="220">
        <f t="shared" si="50"/>
        <v>105.34482758620689</v>
      </c>
      <c r="DV21" s="218">
        <f t="shared" si="51"/>
        <v>31</v>
      </c>
      <c r="DW21" s="232">
        <v>1155</v>
      </c>
      <c r="DX21" s="232">
        <v>1738</v>
      </c>
      <c r="DY21" s="220">
        <f t="shared" si="52"/>
        <v>150.5</v>
      </c>
      <c r="DZ21" s="218">
        <f t="shared" si="53"/>
        <v>583</v>
      </c>
      <c r="EA21" s="232">
        <v>503</v>
      </c>
      <c r="EB21" s="232">
        <v>260</v>
      </c>
      <c r="EC21" s="220">
        <f t="shared" si="54"/>
        <v>51.7</v>
      </c>
      <c r="ED21" s="243">
        <f t="shared" si="63"/>
        <v>-243</v>
      </c>
      <c r="EE21" s="232">
        <v>4163</v>
      </c>
      <c r="EF21" s="252">
        <f>'[13]Матриця'!AJ23</f>
        <v>5236.34</v>
      </c>
      <c r="EG21" s="220">
        <f t="shared" si="55"/>
        <v>125.8</v>
      </c>
      <c r="EH21" s="243">
        <f t="shared" si="64"/>
        <v>1073.3400000000001</v>
      </c>
      <c r="EI21" s="244">
        <f t="shared" si="65"/>
        <v>1</v>
      </c>
      <c r="EJ21" s="244">
        <f t="shared" si="65"/>
        <v>0</v>
      </c>
      <c r="EK21" s="221">
        <f t="shared" si="56"/>
        <v>-1</v>
      </c>
    </row>
    <row r="22" spans="1:141" s="12" customFormat="1" ht="21.75" customHeight="1">
      <c r="A22" s="169" t="s">
        <v>147</v>
      </c>
      <c r="B22" s="232">
        <v>929</v>
      </c>
      <c r="C22" s="233">
        <v>696</v>
      </c>
      <c r="D22" s="219">
        <f t="shared" si="0"/>
        <v>74.91926803013995</v>
      </c>
      <c r="E22" s="218">
        <f t="shared" si="1"/>
        <v>-233</v>
      </c>
      <c r="F22" s="232">
        <v>524</v>
      </c>
      <c r="G22" s="232">
        <v>379</v>
      </c>
      <c r="H22" s="219">
        <f t="shared" si="2"/>
        <v>72.32824427480917</v>
      </c>
      <c r="I22" s="218">
        <f t="shared" si="3"/>
        <v>-145</v>
      </c>
      <c r="J22" s="232">
        <v>496</v>
      </c>
      <c r="K22" s="232">
        <v>561</v>
      </c>
      <c r="L22" s="219">
        <f t="shared" si="4"/>
        <v>113.10483870967742</v>
      </c>
      <c r="M22" s="218">
        <f t="shared" si="5"/>
        <v>65</v>
      </c>
      <c r="N22" s="232">
        <v>238</v>
      </c>
      <c r="O22" s="232">
        <v>319</v>
      </c>
      <c r="P22" s="219">
        <f t="shared" si="6"/>
        <v>134.03361344537814</v>
      </c>
      <c r="Q22" s="218">
        <f t="shared" si="7"/>
        <v>81</v>
      </c>
      <c r="R22" s="219">
        <f t="shared" si="66"/>
        <v>48</v>
      </c>
      <c r="S22" s="219">
        <f t="shared" si="57"/>
        <v>56.9</v>
      </c>
      <c r="T22" s="219">
        <f t="shared" si="58"/>
        <v>8.899999999999999</v>
      </c>
      <c r="U22" s="232">
        <v>222</v>
      </c>
      <c r="V22" s="232">
        <v>225</v>
      </c>
      <c r="W22" s="220">
        <f t="shared" si="8"/>
        <v>101.35135135135135</v>
      </c>
      <c r="X22" s="218">
        <f t="shared" si="9"/>
        <v>3</v>
      </c>
      <c r="Y22" s="232">
        <v>0</v>
      </c>
      <c r="Z22" s="232">
        <v>0</v>
      </c>
      <c r="AA22" s="220">
        <v>0</v>
      </c>
      <c r="AB22" s="221">
        <f t="shared" si="10"/>
        <v>0</v>
      </c>
      <c r="AC22" s="234">
        <v>1</v>
      </c>
      <c r="AD22" s="232">
        <v>15</v>
      </c>
      <c r="AE22" s="220">
        <f t="shared" si="11"/>
        <v>1500</v>
      </c>
      <c r="AF22" s="221">
        <f t="shared" si="12"/>
        <v>14</v>
      </c>
      <c r="AG22" s="235">
        <f t="shared" si="13"/>
        <v>27.8</v>
      </c>
      <c r="AH22" s="235">
        <f t="shared" si="13"/>
        <v>34.8</v>
      </c>
      <c r="AI22" s="220">
        <f t="shared" si="14"/>
        <v>6.9999999999999964</v>
      </c>
      <c r="AJ22" s="232">
        <v>0</v>
      </c>
      <c r="AK22" s="234">
        <v>2</v>
      </c>
      <c r="AL22" s="253"/>
      <c r="AM22" s="218">
        <f t="shared" si="15"/>
        <v>2</v>
      </c>
      <c r="AN22" s="232">
        <v>103</v>
      </c>
      <c r="AO22" s="234">
        <v>97</v>
      </c>
      <c r="AP22" s="220">
        <f t="shared" si="16"/>
        <v>94.1747572815534</v>
      </c>
      <c r="AQ22" s="218">
        <f t="shared" si="17"/>
        <v>-6</v>
      </c>
      <c r="AR22" s="236">
        <f>'[10]вересень2017'!AO22</f>
        <v>100</v>
      </c>
      <c r="AS22" s="235">
        <v>89.5</v>
      </c>
      <c r="AT22" s="220">
        <f t="shared" si="18"/>
        <v>-10.5</v>
      </c>
      <c r="AU22" s="221"/>
      <c r="AV22" s="221"/>
      <c r="AW22" s="220" t="e">
        <f t="shared" si="19"/>
        <v>#DIV/0!</v>
      </c>
      <c r="AX22" s="221">
        <f>AV22-AU22</f>
        <v>0</v>
      </c>
      <c r="AY22" s="220">
        <f t="shared" si="59"/>
        <v>-10.5</v>
      </c>
      <c r="AZ22" s="234">
        <v>1</v>
      </c>
      <c r="BA22" s="234">
        <v>0</v>
      </c>
      <c r="BB22" s="220">
        <f t="shared" si="67"/>
        <v>0</v>
      </c>
      <c r="BC22" s="221">
        <f t="shared" si="21"/>
        <v>-1</v>
      </c>
      <c r="BD22" s="235">
        <v>100</v>
      </c>
      <c r="BE22" s="235">
        <v>0</v>
      </c>
      <c r="BF22" s="220">
        <f t="shared" si="22"/>
        <v>-100</v>
      </c>
      <c r="BG22" s="232">
        <v>135</v>
      </c>
      <c r="BH22" s="232">
        <v>94</v>
      </c>
      <c r="BI22" s="220">
        <f t="shared" si="23"/>
        <v>69.62962962962963</v>
      </c>
      <c r="BJ22" s="218">
        <f t="shared" si="24"/>
        <v>-41</v>
      </c>
      <c r="BK22" s="232">
        <v>135</v>
      </c>
      <c r="BL22" s="232">
        <v>94</v>
      </c>
      <c r="BM22" s="219">
        <f t="shared" si="25"/>
        <v>69.62962962962963</v>
      </c>
      <c r="BN22" s="218">
        <f t="shared" si="26"/>
        <v>-41</v>
      </c>
      <c r="BO22" s="232">
        <v>735</v>
      </c>
      <c r="BP22" s="232">
        <v>526</v>
      </c>
      <c r="BQ22" s="220">
        <f t="shared" si="27"/>
        <v>71.56462585034014</v>
      </c>
      <c r="BR22" s="218">
        <f t="shared" si="28"/>
        <v>-209</v>
      </c>
      <c r="BS22" s="237">
        <v>1442.982456140351</v>
      </c>
      <c r="BT22" s="232">
        <f>'[11]2'!R19</f>
        <v>2290.740740740741</v>
      </c>
      <c r="BU22" s="219">
        <f t="shared" si="29"/>
        <v>158.75042215467747</v>
      </c>
      <c r="BV22" s="218">
        <f t="shared" si="30"/>
        <v>847.75828460039</v>
      </c>
      <c r="BW22" s="232">
        <v>124</v>
      </c>
      <c r="BX22" s="232">
        <v>107</v>
      </c>
      <c r="BY22" s="222">
        <f t="shared" si="31"/>
        <v>-17</v>
      </c>
      <c r="BZ22" s="246">
        <v>190</v>
      </c>
      <c r="CA22" s="234">
        <v>179</v>
      </c>
      <c r="CB22" s="221">
        <f t="shared" si="32"/>
        <v>-11</v>
      </c>
      <c r="CC22" s="246">
        <v>162</v>
      </c>
      <c r="CD22" s="234">
        <v>137</v>
      </c>
      <c r="CE22" s="221">
        <f t="shared" si="33"/>
        <v>-25</v>
      </c>
      <c r="CF22" s="246">
        <v>157</v>
      </c>
      <c r="CG22" s="234">
        <v>133</v>
      </c>
      <c r="CH22" s="221">
        <f t="shared" si="34"/>
        <v>-24</v>
      </c>
      <c r="CI22" s="235">
        <v>11.5</v>
      </c>
      <c r="CJ22" s="235">
        <f>'[12]Лист2'!N36</f>
        <v>11.2</v>
      </c>
      <c r="CK22" s="220">
        <f t="shared" si="35"/>
        <v>-0.3000000000000007</v>
      </c>
      <c r="CL22" s="239">
        <f t="shared" si="36"/>
        <v>40.4</v>
      </c>
      <c r="CM22" s="239">
        <f t="shared" si="36"/>
        <v>35.6</v>
      </c>
      <c r="CN22" s="226">
        <f t="shared" si="60"/>
        <v>-4.799999999999997</v>
      </c>
      <c r="CO22" s="227">
        <f t="shared" si="37"/>
        <v>375</v>
      </c>
      <c r="CP22" s="228">
        <f t="shared" si="37"/>
        <v>248</v>
      </c>
      <c r="CQ22" s="229">
        <f t="shared" si="38"/>
        <v>258</v>
      </c>
      <c r="CR22" s="229">
        <f t="shared" si="38"/>
        <v>242</v>
      </c>
      <c r="CS22" s="240">
        <v>108</v>
      </c>
      <c r="CT22" s="240">
        <v>121</v>
      </c>
      <c r="CU22" s="226">
        <f t="shared" si="61"/>
        <v>112</v>
      </c>
      <c r="CV22" s="230">
        <f t="shared" si="39"/>
        <v>13</v>
      </c>
      <c r="CW22" s="241">
        <v>468</v>
      </c>
      <c r="CX22" s="232">
        <v>570</v>
      </c>
      <c r="CY22" s="220">
        <f t="shared" si="40"/>
        <v>121.8</v>
      </c>
      <c r="CZ22" s="218">
        <f t="shared" si="41"/>
        <v>102</v>
      </c>
      <c r="DA22" s="241">
        <v>468</v>
      </c>
      <c r="DB22" s="232">
        <v>568</v>
      </c>
      <c r="DC22" s="220">
        <f t="shared" si="42"/>
        <v>121.4</v>
      </c>
      <c r="DD22" s="218">
        <f t="shared" si="43"/>
        <v>100</v>
      </c>
      <c r="DE22" s="241">
        <v>9157</v>
      </c>
      <c r="DF22" s="232"/>
      <c r="DG22" s="219">
        <f t="shared" si="44"/>
        <v>0</v>
      </c>
      <c r="DH22" s="218">
        <f t="shared" si="45"/>
        <v>-9157</v>
      </c>
      <c r="DI22" s="235">
        <f t="shared" si="46"/>
        <v>1956.6</v>
      </c>
      <c r="DJ22" s="235">
        <f t="shared" si="46"/>
        <v>0</v>
      </c>
      <c r="DK22" s="220">
        <f t="shared" si="47"/>
        <v>-1956.6</v>
      </c>
      <c r="DL22" s="220">
        <v>98.9</v>
      </c>
      <c r="DM22" s="220">
        <v>97</v>
      </c>
      <c r="DN22" s="220">
        <f t="shared" si="62"/>
        <v>-1.9000000000000057</v>
      </c>
      <c r="DO22" s="232">
        <v>296</v>
      </c>
      <c r="DP22" s="232">
        <v>206</v>
      </c>
      <c r="DQ22" s="220">
        <f t="shared" si="48"/>
        <v>69.5945945945946</v>
      </c>
      <c r="DR22" s="218">
        <f t="shared" si="49"/>
        <v>-90</v>
      </c>
      <c r="DS22" s="232">
        <v>212</v>
      </c>
      <c r="DT22" s="232">
        <v>155</v>
      </c>
      <c r="DU22" s="220">
        <f t="shared" si="50"/>
        <v>73.11320754716981</v>
      </c>
      <c r="DV22" s="218">
        <f t="shared" si="51"/>
        <v>-57</v>
      </c>
      <c r="DW22" s="232">
        <v>5</v>
      </c>
      <c r="DX22" s="232">
        <v>8</v>
      </c>
      <c r="DY22" s="220">
        <f t="shared" si="52"/>
        <v>160</v>
      </c>
      <c r="DZ22" s="218">
        <f t="shared" si="53"/>
        <v>3</v>
      </c>
      <c r="EA22" s="232">
        <v>7</v>
      </c>
      <c r="EB22" s="232">
        <v>12</v>
      </c>
      <c r="EC22" s="220">
        <f t="shared" si="54"/>
        <v>171.4</v>
      </c>
      <c r="ED22" s="243">
        <f t="shared" si="63"/>
        <v>5</v>
      </c>
      <c r="EE22" s="232">
        <v>3620</v>
      </c>
      <c r="EF22" s="252">
        <f>'[13]Матриця'!AJ24</f>
        <v>4309.38</v>
      </c>
      <c r="EG22" s="220">
        <f t="shared" si="55"/>
        <v>119</v>
      </c>
      <c r="EH22" s="243">
        <f t="shared" si="64"/>
        <v>689.3800000000001</v>
      </c>
      <c r="EI22" s="244">
        <f t="shared" si="65"/>
        <v>59</v>
      </c>
      <c r="EJ22" s="244">
        <f t="shared" si="65"/>
        <v>26</v>
      </c>
      <c r="EK22" s="221">
        <f t="shared" si="56"/>
        <v>-33</v>
      </c>
    </row>
    <row r="23" spans="1:119" s="12" customFormat="1" ht="21.75" customHeight="1">
      <c r="A23" s="170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70"/>
      <c r="DO23" s="170"/>
    </row>
    <row r="24" spans="1:94" s="12" customFormat="1" ht="21.75" customHeight="1">
      <c r="A24" s="196"/>
      <c r="B24" s="174"/>
      <c r="C24" s="175"/>
      <c r="D24" s="176"/>
      <c r="E24" s="177"/>
      <c r="F24" s="174"/>
      <c r="G24" s="174"/>
      <c r="H24" s="176"/>
      <c r="I24" s="177"/>
      <c r="J24" s="174"/>
      <c r="K24" s="174"/>
      <c r="L24" s="176"/>
      <c r="M24" s="177"/>
      <c r="N24" s="174"/>
      <c r="O24" s="174"/>
      <c r="P24" s="176"/>
      <c r="Q24" s="177"/>
      <c r="R24" s="176"/>
      <c r="S24" s="176"/>
      <c r="T24" s="176"/>
      <c r="U24" s="174"/>
      <c r="V24" s="174"/>
      <c r="W24" s="178"/>
      <c r="X24" s="177"/>
      <c r="Y24" s="174"/>
      <c r="Z24" s="174"/>
      <c r="AA24" s="178"/>
      <c r="AB24" s="179"/>
      <c r="AC24" s="180"/>
      <c r="AD24" s="174"/>
      <c r="AE24" s="178"/>
      <c r="AF24" s="179"/>
      <c r="AG24" s="181"/>
      <c r="AH24" s="181"/>
      <c r="AI24" s="178"/>
      <c r="AJ24" s="174"/>
      <c r="AK24" s="180"/>
      <c r="AL24" s="178"/>
      <c r="AM24" s="177"/>
      <c r="AN24" s="182"/>
      <c r="AO24" s="181"/>
      <c r="AP24" s="178"/>
      <c r="AQ24" s="179"/>
      <c r="AR24" s="179"/>
      <c r="AS24" s="178"/>
      <c r="AT24" s="181"/>
      <c r="AU24" s="181"/>
      <c r="AV24" s="178"/>
      <c r="AW24" s="174"/>
      <c r="AX24" s="174"/>
      <c r="AY24" s="178"/>
      <c r="AZ24" s="177"/>
      <c r="BA24" s="174"/>
      <c r="BB24" s="174"/>
      <c r="BC24" s="176"/>
      <c r="BD24" s="177"/>
      <c r="BE24" s="174"/>
      <c r="BF24" s="174"/>
      <c r="BG24" s="178"/>
      <c r="BH24" s="177"/>
      <c r="BI24" s="183"/>
      <c r="BJ24" s="174"/>
      <c r="BK24" s="177"/>
      <c r="BL24" s="174"/>
      <c r="BM24" s="174"/>
      <c r="BN24" s="184"/>
      <c r="BO24" s="192"/>
      <c r="BP24" s="180"/>
      <c r="BQ24" s="179"/>
      <c r="BR24" s="192"/>
      <c r="BS24" s="180"/>
      <c r="BT24" s="179"/>
      <c r="BU24" s="181"/>
      <c r="BV24" s="181"/>
      <c r="BW24" s="178"/>
      <c r="BX24" s="186"/>
      <c r="BY24" s="186"/>
      <c r="BZ24" s="187"/>
      <c r="CA24" s="188"/>
      <c r="CB24" s="188"/>
      <c r="CC24" s="188"/>
      <c r="CD24" s="188"/>
      <c r="CE24" s="189"/>
      <c r="CF24" s="189"/>
      <c r="CG24" s="187"/>
      <c r="CH24" s="190"/>
      <c r="CI24" s="191"/>
      <c r="CJ24" s="174"/>
      <c r="CK24" s="178"/>
      <c r="CL24" s="177"/>
      <c r="CM24" s="191"/>
      <c r="CN24" s="174"/>
      <c r="CO24" s="178"/>
      <c r="CP24" s="177"/>
    </row>
    <row r="25" spans="1:94" s="15" customFormat="1" ht="21.75" customHeight="1">
      <c r="A25" s="173"/>
      <c r="B25" s="174"/>
      <c r="C25" s="175"/>
      <c r="D25" s="176"/>
      <c r="E25" s="177"/>
      <c r="F25" s="174"/>
      <c r="G25" s="174"/>
      <c r="H25" s="176"/>
      <c r="I25" s="177"/>
      <c r="J25" s="174"/>
      <c r="K25" s="174"/>
      <c r="L25" s="176"/>
      <c r="M25" s="177"/>
      <c r="N25" s="174"/>
      <c r="O25" s="174"/>
      <c r="P25" s="176"/>
      <c r="Q25" s="177"/>
      <c r="R25" s="176"/>
      <c r="S25" s="176"/>
      <c r="T25" s="176"/>
      <c r="U25" s="174"/>
      <c r="V25" s="174"/>
      <c r="W25" s="178"/>
      <c r="X25" s="177"/>
      <c r="Y25" s="174"/>
      <c r="Z25" s="174"/>
      <c r="AA25" s="178"/>
      <c r="AB25" s="179"/>
      <c r="AC25" s="180"/>
      <c r="AD25" s="174"/>
      <c r="AE25" s="178"/>
      <c r="AF25" s="179"/>
      <c r="AG25" s="181"/>
      <c r="AH25" s="181"/>
      <c r="AI25" s="178"/>
      <c r="AJ25" s="174"/>
      <c r="AK25" s="180"/>
      <c r="AL25" s="178"/>
      <c r="AM25" s="177"/>
      <c r="AN25" s="182"/>
      <c r="AO25" s="181"/>
      <c r="AP25" s="178"/>
      <c r="AQ25" s="179"/>
      <c r="AR25" s="179"/>
      <c r="AS25" s="178"/>
      <c r="AT25" s="181"/>
      <c r="AU25" s="181"/>
      <c r="AV25" s="178"/>
      <c r="AW25" s="174"/>
      <c r="AX25" s="174"/>
      <c r="AY25" s="178"/>
      <c r="AZ25" s="177"/>
      <c r="BA25" s="174"/>
      <c r="BB25" s="174"/>
      <c r="BC25" s="176"/>
      <c r="BD25" s="177"/>
      <c r="BE25" s="174"/>
      <c r="BF25" s="174"/>
      <c r="BG25" s="178"/>
      <c r="BH25" s="177"/>
      <c r="BI25" s="183"/>
      <c r="BJ25" s="180"/>
      <c r="BK25" s="177"/>
      <c r="BL25" s="174"/>
      <c r="BM25" s="174"/>
      <c r="BN25" s="184"/>
      <c r="BO25" s="185"/>
      <c r="BP25" s="180"/>
      <c r="BQ25" s="179"/>
      <c r="BR25" s="185"/>
      <c r="BS25" s="180"/>
      <c r="BT25" s="179"/>
      <c r="BU25" s="181"/>
      <c r="BV25" s="181"/>
      <c r="BW25" s="178"/>
      <c r="BX25" s="186"/>
      <c r="BY25" s="186"/>
      <c r="BZ25" s="187"/>
      <c r="CA25" s="188"/>
      <c r="CB25" s="188"/>
      <c r="CC25" s="188"/>
      <c r="CD25" s="188"/>
      <c r="CE25" s="189"/>
      <c r="CF25" s="189"/>
      <c r="CG25" s="187"/>
      <c r="CH25" s="190"/>
      <c r="CI25" s="191"/>
      <c r="CJ25" s="174"/>
      <c r="CK25" s="178"/>
      <c r="CL25" s="177"/>
      <c r="CM25" s="191"/>
      <c r="CN25" s="174"/>
      <c r="CO25" s="178"/>
      <c r="CP25" s="177"/>
    </row>
    <row r="26" spans="1:94" s="12" customFormat="1" ht="21.75" customHeight="1">
      <c r="A26" s="173"/>
      <c r="B26" s="174"/>
      <c r="C26" s="175"/>
      <c r="D26" s="176"/>
      <c r="E26" s="177"/>
      <c r="F26" s="174"/>
      <c r="G26" s="174"/>
      <c r="H26" s="176"/>
      <c r="I26" s="177"/>
      <c r="J26" s="174"/>
      <c r="K26" s="174"/>
      <c r="L26" s="176"/>
      <c r="M26" s="177"/>
      <c r="N26" s="174"/>
      <c r="O26" s="174"/>
      <c r="P26" s="176"/>
      <c r="Q26" s="177"/>
      <c r="R26" s="176"/>
      <c r="S26" s="176"/>
      <c r="T26" s="176"/>
      <c r="U26" s="174"/>
      <c r="V26" s="174"/>
      <c r="W26" s="178"/>
      <c r="X26" s="177"/>
      <c r="Y26" s="174"/>
      <c r="Z26" s="174"/>
      <c r="AA26" s="178"/>
      <c r="AB26" s="179"/>
      <c r="AC26" s="180"/>
      <c r="AD26" s="174"/>
      <c r="AE26" s="178"/>
      <c r="AF26" s="179"/>
      <c r="AG26" s="181"/>
      <c r="AH26" s="181"/>
      <c r="AI26" s="178"/>
      <c r="AJ26" s="174"/>
      <c r="AK26" s="180"/>
      <c r="AL26" s="178"/>
      <c r="AM26" s="177"/>
      <c r="AN26" s="182"/>
      <c r="AO26" s="181"/>
      <c r="AP26" s="178"/>
      <c r="AQ26" s="179"/>
      <c r="AR26" s="179"/>
      <c r="AS26" s="178"/>
      <c r="AT26" s="181"/>
      <c r="AU26" s="181"/>
      <c r="AV26" s="178"/>
      <c r="AW26" s="174"/>
      <c r="AX26" s="174"/>
      <c r="AY26" s="178"/>
      <c r="AZ26" s="177"/>
      <c r="BA26" s="174"/>
      <c r="BB26" s="174"/>
      <c r="BC26" s="176"/>
      <c r="BD26" s="177"/>
      <c r="BE26" s="174"/>
      <c r="BF26" s="174"/>
      <c r="BG26" s="178"/>
      <c r="BH26" s="177"/>
      <c r="BI26" s="183"/>
      <c r="BJ26" s="180"/>
      <c r="BK26" s="177"/>
      <c r="BL26" s="174"/>
      <c r="BM26" s="174"/>
      <c r="BN26" s="184"/>
      <c r="BO26" s="192"/>
      <c r="BP26" s="180"/>
      <c r="BQ26" s="179"/>
      <c r="BR26" s="192"/>
      <c r="BS26" s="180"/>
      <c r="BT26" s="179"/>
      <c r="BU26" s="181"/>
      <c r="BV26" s="181"/>
      <c r="BW26" s="178"/>
      <c r="BX26" s="186"/>
      <c r="BY26" s="186"/>
      <c r="BZ26" s="187"/>
      <c r="CA26" s="188"/>
      <c r="CB26" s="188"/>
      <c r="CC26" s="188"/>
      <c r="CD26" s="188"/>
      <c r="CE26" s="189"/>
      <c r="CF26" s="189"/>
      <c r="CG26" s="187"/>
      <c r="CH26" s="190"/>
      <c r="CI26" s="191"/>
      <c r="CJ26" s="174"/>
      <c r="CK26" s="178"/>
      <c r="CL26" s="177"/>
      <c r="CM26" s="191"/>
      <c r="CN26" s="174"/>
      <c r="CO26" s="178"/>
      <c r="CP26" s="177"/>
    </row>
    <row r="27" spans="1:94" s="12" customFormat="1" ht="21.75" customHeight="1">
      <c r="A27" s="157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</row>
    <row r="28" spans="1:94" s="12" customFormat="1" ht="21.75" customHeight="1">
      <c r="A28" s="157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</row>
    <row r="29" spans="1:88" s="12" customFormat="1" ht="21.75" customHeight="1">
      <c r="A29" s="157"/>
      <c r="B29" s="114"/>
      <c r="C29" s="115"/>
      <c r="D29" s="106"/>
      <c r="E29" s="105"/>
      <c r="F29" s="114"/>
      <c r="G29" s="114"/>
      <c r="H29" s="106"/>
      <c r="I29" s="105"/>
      <c r="J29" s="114"/>
      <c r="K29" s="114"/>
      <c r="L29" s="106"/>
      <c r="M29" s="105"/>
      <c r="N29" s="116"/>
      <c r="O29" s="114"/>
      <c r="P29" s="107"/>
      <c r="Q29" s="108"/>
      <c r="R29" s="114"/>
      <c r="S29" s="116"/>
      <c r="T29" s="107"/>
      <c r="U29" s="105"/>
      <c r="V29" s="108"/>
      <c r="W29" s="108"/>
      <c r="X29" s="107"/>
      <c r="Y29" s="108"/>
      <c r="Z29" s="114"/>
      <c r="AA29" s="114"/>
      <c r="AB29" s="106"/>
      <c r="AC29" s="105"/>
      <c r="AD29" s="114"/>
      <c r="AE29" s="114"/>
      <c r="AF29" s="106"/>
      <c r="AG29" s="105"/>
      <c r="AH29" s="114"/>
      <c r="AI29" s="115"/>
      <c r="AJ29" s="106"/>
      <c r="AK29" s="105"/>
      <c r="AL29" s="114"/>
      <c r="AM29" s="114"/>
      <c r="AN29" s="106"/>
      <c r="AO29" s="105"/>
      <c r="AP29" s="114"/>
      <c r="AQ29" s="114"/>
      <c r="AR29" s="106"/>
      <c r="AS29" s="105"/>
      <c r="AT29" s="114"/>
      <c r="AU29" s="107"/>
      <c r="AV29" s="105"/>
      <c r="AW29" s="109"/>
      <c r="AX29" s="109"/>
      <c r="AY29" s="109"/>
      <c r="AZ29" s="109"/>
      <c r="BA29" s="117"/>
      <c r="BB29" s="117"/>
      <c r="BC29" s="111"/>
      <c r="BD29" s="110"/>
      <c r="BE29" s="118"/>
      <c r="BF29" s="114"/>
      <c r="BG29" s="107"/>
      <c r="BH29" s="105"/>
      <c r="BI29" s="114"/>
      <c r="BJ29" s="114"/>
      <c r="BK29" s="107"/>
      <c r="BL29" s="105"/>
      <c r="BM29" s="114"/>
      <c r="BN29" s="114"/>
      <c r="BO29" s="107"/>
      <c r="BP29" s="105"/>
      <c r="BQ29" s="119"/>
      <c r="BR29" s="114"/>
      <c r="BS29" s="105"/>
      <c r="BT29" s="114"/>
      <c r="BU29" s="114"/>
      <c r="BV29" s="107"/>
      <c r="BW29" s="105"/>
      <c r="BX29" s="114"/>
      <c r="BY29" s="114"/>
      <c r="BZ29" s="114"/>
      <c r="CA29" s="105"/>
      <c r="CB29" s="112"/>
      <c r="CC29" s="112"/>
      <c r="CD29" s="108"/>
      <c r="CE29" s="14"/>
      <c r="CF29" s="14"/>
      <c r="CG29" s="14"/>
      <c r="CH29" s="14"/>
      <c r="CI29" s="11"/>
      <c r="CJ29" s="11"/>
    </row>
    <row r="30" spans="1:88" s="12" customFormat="1" ht="21.75" customHeight="1">
      <c r="A30" s="157"/>
      <c r="B30" s="114"/>
      <c r="C30" s="115"/>
      <c r="D30" s="106"/>
      <c r="E30" s="105"/>
      <c r="F30" s="114"/>
      <c r="G30" s="114"/>
      <c r="H30" s="106"/>
      <c r="I30" s="105"/>
      <c r="J30" s="114"/>
      <c r="K30" s="114"/>
      <c r="L30" s="106"/>
      <c r="M30" s="105"/>
      <c r="N30" s="116"/>
      <c r="O30" s="114"/>
      <c r="P30" s="107"/>
      <c r="Q30" s="108"/>
      <c r="R30" s="114"/>
      <c r="S30" s="116"/>
      <c r="T30" s="107"/>
      <c r="U30" s="105"/>
      <c r="V30" s="108"/>
      <c r="W30" s="108"/>
      <c r="X30" s="107"/>
      <c r="Y30" s="108"/>
      <c r="Z30" s="114"/>
      <c r="AA30" s="114"/>
      <c r="AB30" s="106"/>
      <c r="AC30" s="105"/>
      <c r="AD30" s="114"/>
      <c r="AE30" s="114"/>
      <c r="AF30" s="106"/>
      <c r="AG30" s="105"/>
      <c r="AH30" s="114"/>
      <c r="AI30" s="115"/>
      <c r="AJ30" s="106"/>
      <c r="AK30" s="105"/>
      <c r="AL30" s="114"/>
      <c r="AM30" s="114"/>
      <c r="AN30" s="106"/>
      <c r="AO30" s="105"/>
      <c r="AP30" s="114"/>
      <c r="AQ30" s="114"/>
      <c r="AR30" s="106"/>
      <c r="AS30" s="105"/>
      <c r="AT30" s="114"/>
      <c r="AU30" s="107"/>
      <c r="AV30" s="105"/>
      <c r="AW30" s="109"/>
      <c r="AX30" s="109"/>
      <c r="AY30" s="109"/>
      <c r="AZ30" s="109"/>
      <c r="BA30" s="117"/>
      <c r="BB30" s="117"/>
      <c r="BC30" s="111"/>
      <c r="BD30" s="110"/>
      <c r="BE30" s="118"/>
      <c r="BF30" s="114"/>
      <c r="BG30" s="107"/>
      <c r="BH30" s="105"/>
      <c r="BI30" s="114"/>
      <c r="BJ30" s="114"/>
      <c r="BK30" s="107"/>
      <c r="BL30" s="105"/>
      <c r="BM30" s="114"/>
      <c r="BN30" s="114"/>
      <c r="BO30" s="107"/>
      <c r="BP30" s="105"/>
      <c r="BQ30" s="119"/>
      <c r="BR30" s="114"/>
      <c r="BS30" s="105"/>
      <c r="BT30" s="114"/>
      <c r="BU30" s="114"/>
      <c r="BV30" s="107"/>
      <c r="BW30" s="105"/>
      <c r="BX30" s="114"/>
      <c r="BY30" s="114"/>
      <c r="BZ30" s="114"/>
      <c r="CA30" s="105"/>
      <c r="CB30" s="112"/>
      <c r="CC30" s="112"/>
      <c r="CD30" s="108"/>
      <c r="CE30" s="14"/>
      <c r="CF30" s="14"/>
      <c r="CG30" s="14"/>
      <c r="CH30" s="14"/>
      <c r="CI30" s="11"/>
      <c r="CJ30" s="11"/>
    </row>
    <row r="31" spans="1:88" s="12" customFormat="1" ht="21.75" customHeight="1">
      <c r="A31" s="157"/>
      <c r="B31" s="114"/>
      <c r="C31" s="115"/>
      <c r="D31" s="106"/>
      <c r="E31" s="105"/>
      <c r="F31" s="114"/>
      <c r="G31" s="114"/>
      <c r="H31" s="106"/>
      <c r="I31" s="105"/>
      <c r="J31" s="114"/>
      <c r="K31" s="114"/>
      <c r="L31" s="106"/>
      <c r="M31" s="105"/>
      <c r="N31" s="116"/>
      <c r="O31" s="114"/>
      <c r="P31" s="107"/>
      <c r="Q31" s="108"/>
      <c r="R31" s="114"/>
      <c r="S31" s="116"/>
      <c r="T31" s="107"/>
      <c r="U31" s="105"/>
      <c r="V31" s="108"/>
      <c r="W31" s="108"/>
      <c r="X31" s="107"/>
      <c r="Y31" s="108"/>
      <c r="Z31" s="114"/>
      <c r="AA31" s="114"/>
      <c r="AB31" s="106"/>
      <c r="AC31" s="105"/>
      <c r="AD31" s="114"/>
      <c r="AE31" s="114"/>
      <c r="AF31" s="106"/>
      <c r="AG31" s="105"/>
      <c r="AH31" s="114"/>
      <c r="AI31" s="115"/>
      <c r="AJ31" s="106"/>
      <c r="AK31" s="105"/>
      <c r="AL31" s="114"/>
      <c r="AM31" s="114"/>
      <c r="AN31" s="106"/>
      <c r="AO31" s="105"/>
      <c r="AP31" s="114"/>
      <c r="AQ31" s="114"/>
      <c r="AR31" s="120"/>
      <c r="AS31" s="105"/>
      <c r="AT31" s="114"/>
      <c r="AU31" s="107"/>
      <c r="AV31" s="105"/>
      <c r="AW31" s="109"/>
      <c r="AX31" s="109"/>
      <c r="AY31" s="109"/>
      <c r="AZ31" s="109"/>
      <c r="BA31" s="117"/>
      <c r="BB31" s="117"/>
      <c r="BC31" s="111"/>
      <c r="BD31" s="110"/>
      <c r="BE31" s="118"/>
      <c r="BF31" s="114"/>
      <c r="BG31" s="107"/>
      <c r="BH31" s="105"/>
      <c r="BI31" s="114"/>
      <c r="BJ31" s="114"/>
      <c r="BK31" s="107"/>
      <c r="BL31" s="105"/>
      <c r="BM31" s="114"/>
      <c r="BN31" s="114"/>
      <c r="BO31" s="107"/>
      <c r="BP31" s="105"/>
      <c r="BQ31" s="119"/>
      <c r="BR31" s="114"/>
      <c r="BS31" s="105"/>
      <c r="BT31" s="114"/>
      <c r="BU31" s="114"/>
      <c r="BV31" s="107"/>
      <c r="BW31" s="105"/>
      <c r="BX31" s="114"/>
      <c r="BY31" s="114"/>
      <c r="BZ31" s="114"/>
      <c r="CA31" s="105"/>
      <c r="CB31" s="112"/>
      <c r="CC31" s="112"/>
      <c r="CD31" s="108"/>
      <c r="CE31" s="14"/>
      <c r="CF31" s="14"/>
      <c r="CG31" s="14"/>
      <c r="CH31" s="14"/>
      <c r="CI31" s="11"/>
      <c r="CJ31" s="11"/>
    </row>
    <row r="32" spans="1:88" s="12" customFormat="1" ht="21.75" customHeight="1">
      <c r="A32" s="157"/>
      <c r="B32" s="114"/>
      <c r="C32" s="115"/>
      <c r="D32" s="106"/>
      <c r="E32" s="105"/>
      <c r="F32" s="114"/>
      <c r="G32" s="114"/>
      <c r="H32" s="106"/>
      <c r="I32" s="105"/>
      <c r="J32" s="114"/>
      <c r="K32" s="114"/>
      <c r="L32" s="106"/>
      <c r="M32" s="105"/>
      <c r="N32" s="116"/>
      <c r="O32" s="114"/>
      <c r="P32" s="107"/>
      <c r="Q32" s="108"/>
      <c r="R32" s="114"/>
      <c r="S32" s="116"/>
      <c r="T32" s="107"/>
      <c r="U32" s="105"/>
      <c r="V32" s="108"/>
      <c r="W32" s="108"/>
      <c r="X32" s="107"/>
      <c r="Y32" s="108"/>
      <c r="Z32" s="114"/>
      <c r="AA32" s="114"/>
      <c r="AB32" s="106"/>
      <c r="AC32" s="105"/>
      <c r="AD32" s="114"/>
      <c r="AE32" s="114"/>
      <c r="AF32" s="106"/>
      <c r="AG32" s="105"/>
      <c r="AH32" s="114"/>
      <c r="AI32" s="115"/>
      <c r="AJ32" s="106"/>
      <c r="AK32" s="105"/>
      <c r="AL32" s="114"/>
      <c r="AM32" s="114"/>
      <c r="AN32" s="106"/>
      <c r="AO32" s="105"/>
      <c r="AP32" s="114"/>
      <c r="AQ32" s="114"/>
      <c r="AR32" s="106"/>
      <c r="AS32" s="105"/>
      <c r="AT32" s="114"/>
      <c r="AU32" s="107"/>
      <c r="AV32" s="105"/>
      <c r="AW32" s="109"/>
      <c r="AX32" s="109"/>
      <c r="AY32" s="109"/>
      <c r="AZ32" s="109"/>
      <c r="BA32" s="117"/>
      <c r="BB32" s="117"/>
      <c r="BC32" s="111"/>
      <c r="BD32" s="110"/>
      <c r="BE32" s="118"/>
      <c r="BF32" s="114"/>
      <c r="BG32" s="107"/>
      <c r="BH32" s="105"/>
      <c r="BI32" s="114"/>
      <c r="BJ32" s="114"/>
      <c r="BK32" s="107"/>
      <c r="BL32" s="105"/>
      <c r="BM32" s="114"/>
      <c r="BN32" s="114"/>
      <c r="BO32" s="107"/>
      <c r="BP32" s="105"/>
      <c r="BQ32" s="119"/>
      <c r="BR32" s="114"/>
      <c r="BS32" s="105"/>
      <c r="BT32" s="114"/>
      <c r="BU32" s="114"/>
      <c r="BV32" s="107"/>
      <c r="BW32" s="105"/>
      <c r="BX32" s="114"/>
      <c r="BY32" s="114"/>
      <c r="BZ32" s="114"/>
      <c r="CA32" s="105"/>
      <c r="CB32" s="112"/>
      <c r="CC32" s="112"/>
      <c r="CD32" s="108"/>
      <c r="CE32" s="14"/>
      <c r="CF32" s="14"/>
      <c r="CG32" s="14"/>
      <c r="CH32" s="14"/>
      <c r="CI32" s="11"/>
      <c r="CJ32" s="11"/>
    </row>
    <row r="33" spans="1:88" s="12" customFormat="1" ht="21.75" customHeight="1">
      <c r="A33" s="157"/>
      <c r="B33" s="114"/>
      <c r="C33" s="115"/>
      <c r="D33" s="106"/>
      <c r="E33" s="105"/>
      <c r="F33" s="114"/>
      <c r="G33" s="114"/>
      <c r="H33" s="106"/>
      <c r="I33" s="105"/>
      <c r="J33" s="114"/>
      <c r="K33" s="114"/>
      <c r="L33" s="106"/>
      <c r="M33" s="105"/>
      <c r="N33" s="116"/>
      <c r="O33" s="114"/>
      <c r="P33" s="107"/>
      <c r="Q33" s="108"/>
      <c r="R33" s="114"/>
      <c r="S33" s="116"/>
      <c r="T33" s="107"/>
      <c r="U33" s="105"/>
      <c r="V33" s="108"/>
      <c r="W33" s="108"/>
      <c r="X33" s="107"/>
      <c r="Y33" s="108"/>
      <c r="Z33" s="114"/>
      <c r="AA33" s="114"/>
      <c r="AB33" s="106"/>
      <c r="AC33" s="105"/>
      <c r="AD33" s="114"/>
      <c r="AE33" s="114"/>
      <c r="AF33" s="106"/>
      <c r="AG33" s="105"/>
      <c r="AH33" s="114"/>
      <c r="AI33" s="115"/>
      <c r="AJ33" s="106"/>
      <c r="AK33" s="105"/>
      <c r="AL33" s="114"/>
      <c r="AM33" s="114"/>
      <c r="AN33" s="106"/>
      <c r="AO33" s="105"/>
      <c r="AP33" s="114"/>
      <c r="AQ33" s="114"/>
      <c r="AR33" s="106"/>
      <c r="AS33" s="105"/>
      <c r="AT33" s="114"/>
      <c r="AU33" s="107"/>
      <c r="AV33" s="105"/>
      <c r="AW33" s="109"/>
      <c r="AX33" s="109"/>
      <c r="AY33" s="109"/>
      <c r="AZ33" s="109"/>
      <c r="BA33" s="117"/>
      <c r="BB33" s="117"/>
      <c r="BC33" s="111"/>
      <c r="BD33" s="110"/>
      <c r="BE33" s="118"/>
      <c r="BF33" s="114"/>
      <c r="BG33" s="107"/>
      <c r="BH33" s="105"/>
      <c r="BI33" s="114"/>
      <c r="BJ33" s="114"/>
      <c r="BK33" s="107"/>
      <c r="BL33" s="105"/>
      <c r="BM33" s="114"/>
      <c r="BN33" s="114"/>
      <c r="BO33" s="107"/>
      <c r="BP33" s="105"/>
      <c r="BQ33" s="119"/>
      <c r="BR33" s="114"/>
      <c r="BS33" s="105"/>
      <c r="BT33" s="114"/>
      <c r="BU33" s="114"/>
      <c r="BV33" s="107"/>
      <c r="BW33" s="105"/>
      <c r="BX33" s="114"/>
      <c r="BY33" s="114"/>
      <c r="BZ33" s="114"/>
      <c r="CA33" s="105"/>
      <c r="CB33" s="112"/>
      <c r="CC33" s="112"/>
      <c r="CD33" s="108"/>
      <c r="CE33" s="14"/>
      <c r="CF33" s="14"/>
      <c r="CG33" s="14"/>
      <c r="CH33" s="14"/>
      <c r="CI33" s="11"/>
      <c r="CJ33" s="11"/>
    </row>
    <row r="34" spans="1:88" s="12" customFormat="1" ht="21.75" customHeight="1">
      <c r="A34" s="157"/>
      <c r="B34" s="114"/>
      <c r="C34" s="115"/>
      <c r="D34" s="106"/>
      <c r="E34" s="105"/>
      <c r="F34" s="114"/>
      <c r="G34" s="114"/>
      <c r="H34" s="106"/>
      <c r="I34" s="105"/>
      <c r="J34" s="114"/>
      <c r="K34" s="114"/>
      <c r="L34" s="106"/>
      <c r="M34" s="105"/>
      <c r="N34" s="116"/>
      <c r="O34" s="114"/>
      <c r="P34" s="107"/>
      <c r="Q34" s="108"/>
      <c r="R34" s="114"/>
      <c r="S34" s="116"/>
      <c r="T34" s="107"/>
      <c r="U34" s="105"/>
      <c r="V34" s="108"/>
      <c r="W34" s="108"/>
      <c r="X34" s="107"/>
      <c r="Y34" s="108"/>
      <c r="Z34" s="114"/>
      <c r="AA34" s="114"/>
      <c r="AB34" s="106"/>
      <c r="AC34" s="105"/>
      <c r="AD34" s="114"/>
      <c r="AE34" s="114"/>
      <c r="AF34" s="106"/>
      <c r="AG34" s="105"/>
      <c r="AH34" s="114"/>
      <c r="AI34" s="115"/>
      <c r="AJ34" s="106"/>
      <c r="AK34" s="105"/>
      <c r="AL34" s="114"/>
      <c r="AM34" s="114"/>
      <c r="AN34" s="106"/>
      <c r="AO34" s="105"/>
      <c r="AP34" s="114"/>
      <c r="AQ34" s="114"/>
      <c r="AR34" s="106"/>
      <c r="AS34" s="105"/>
      <c r="AT34" s="114"/>
      <c r="AU34" s="107"/>
      <c r="AV34" s="105"/>
      <c r="AW34" s="109"/>
      <c r="AX34" s="109"/>
      <c r="AY34" s="109"/>
      <c r="AZ34" s="109"/>
      <c r="BA34" s="117"/>
      <c r="BB34" s="117"/>
      <c r="BC34" s="111"/>
      <c r="BD34" s="110"/>
      <c r="BE34" s="118"/>
      <c r="BF34" s="114"/>
      <c r="BG34" s="107"/>
      <c r="BH34" s="105"/>
      <c r="BI34" s="114"/>
      <c r="BJ34" s="114"/>
      <c r="BK34" s="107"/>
      <c r="BL34" s="105"/>
      <c r="BM34" s="114"/>
      <c r="BN34" s="114"/>
      <c r="BO34" s="107"/>
      <c r="BP34" s="105"/>
      <c r="BQ34" s="119"/>
      <c r="BR34" s="114"/>
      <c r="BS34" s="105"/>
      <c r="BT34" s="114"/>
      <c r="BU34" s="114"/>
      <c r="BV34" s="107"/>
      <c r="BW34" s="105"/>
      <c r="BX34" s="114"/>
      <c r="BY34" s="114"/>
      <c r="BZ34" s="114"/>
      <c r="CA34" s="105"/>
      <c r="CB34" s="112"/>
      <c r="CC34" s="112"/>
      <c r="CD34" s="108"/>
      <c r="CE34" s="14"/>
      <c r="CF34" s="14"/>
      <c r="CG34" s="14"/>
      <c r="CH34" s="14"/>
      <c r="CI34" s="11"/>
      <c r="CJ34" s="11"/>
    </row>
    <row r="35" spans="1:88" s="12" customFormat="1" ht="21.75" customHeight="1">
      <c r="A35" s="113"/>
      <c r="B35" s="114"/>
      <c r="C35" s="115"/>
      <c r="D35" s="106"/>
      <c r="E35" s="105"/>
      <c r="F35" s="114"/>
      <c r="G35" s="114"/>
      <c r="H35" s="106"/>
      <c r="I35" s="105"/>
      <c r="J35" s="114"/>
      <c r="K35" s="114"/>
      <c r="L35" s="106"/>
      <c r="M35" s="105"/>
      <c r="N35" s="116"/>
      <c r="O35" s="114"/>
      <c r="P35" s="107"/>
      <c r="Q35" s="108"/>
      <c r="R35" s="114"/>
      <c r="S35" s="116"/>
      <c r="T35" s="107"/>
      <c r="U35" s="105"/>
      <c r="V35" s="108"/>
      <c r="W35" s="108"/>
      <c r="X35" s="107"/>
      <c r="Y35" s="108"/>
      <c r="Z35" s="114"/>
      <c r="AA35" s="114"/>
      <c r="AB35" s="106"/>
      <c r="AC35" s="105"/>
      <c r="AD35" s="114"/>
      <c r="AE35" s="114"/>
      <c r="AF35" s="106"/>
      <c r="AG35" s="105"/>
      <c r="AH35" s="114"/>
      <c r="AI35" s="115"/>
      <c r="AJ35" s="106"/>
      <c r="AK35" s="105"/>
      <c r="AL35" s="114"/>
      <c r="AM35" s="114"/>
      <c r="AN35" s="106"/>
      <c r="AO35" s="105"/>
      <c r="AP35" s="114"/>
      <c r="AQ35" s="114"/>
      <c r="AR35" s="106"/>
      <c r="AS35" s="105"/>
      <c r="AT35" s="114"/>
      <c r="AU35" s="107"/>
      <c r="AV35" s="105"/>
      <c r="AW35" s="109"/>
      <c r="AX35" s="109"/>
      <c r="AY35" s="109"/>
      <c r="AZ35" s="109"/>
      <c r="BA35" s="117"/>
      <c r="BB35" s="117"/>
      <c r="BC35" s="111"/>
      <c r="BD35" s="110"/>
      <c r="BE35" s="118"/>
      <c r="BF35" s="114"/>
      <c r="BG35" s="107"/>
      <c r="BH35" s="105"/>
      <c r="BI35" s="114"/>
      <c r="BJ35" s="114"/>
      <c r="BK35" s="107"/>
      <c r="BL35" s="105"/>
      <c r="BM35" s="114"/>
      <c r="BN35" s="114"/>
      <c r="BO35" s="107"/>
      <c r="BP35" s="105"/>
      <c r="BQ35" s="119"/>
      <c r="BR35" s="114"/>
      <c r="BS35" s="105"/>
      <c r="BT35" s="114"/>
      <c r="BU35" s="114"/>
      <c r="BV35" s="107"/>
      <c r="BW35" s="105"/>
      <c r="BX35" s="114"/>
      <c r="BY35" s="114"/>
      <c r="BZ35" s="114"/>
      <c r="CA35" s="105"/>
      <c r="CB35" s="112"/>
      <c r="CC35" s="112"/>
      <c r="CD35" s="108"/>
      <c r="CE35" s="14"/>
      <c r="CF35" s="14"/>
      <c r="CG35" s="14"/>
      <c r="CH35" s="14"/>
      <c r="CI35" s="11"/>
      <c r="CJ35" s="11"/>
    </row>
    <row r="36" spans="1:88" s="16" customFormat="1" ht="21.75" customHeight="1">
      <c r="A36" s="113"/>
      <c r="B36" s="114"/>
      <c r="C36" s="115"/>
      <c r="D36" s="106"/>
      <c r="E36" s="105"/>
      <c r="F36" s="114"/>
      <c r="G36" s="114"/>
      <c r="H36" s="106"/>
      <c r="I36" s="105"/>
      <c r="J36" s="114"/>
      <c r="K36" s="114"/>
      <c r="L36" s="106"/>
      <c r="M36" s="105"/>
      <c r="N36" s="116"/>
      <c r="O36" s="114"/>
      <c r="P36" s="107"/>
      <c r="Q36" s="108"/>
      <c r="R36" s="114"/>
      <c r="S36" s="116"/>
      <c r="T36" s="107"/>
      <c r="U36" s="105"/>
      <c r="V36" s="108"/>
      <c r="W36" s="108"/>
      <c r="X36" s="107"/>
      <c r="Y36" s="108"/>
      <c r="Z36" s="114"/>
      <c r="AA36" s="114"/>
      <c r="AB36" s="106"/>
      <c r="AC36" s="105"/>
      <c r="AD36" s="114"/>
      <c r="AE36" s="114"/>
      <c r="AF36" s="106"/>
      <c r="AG36" s="105"/>
      <c r="AH36" s="114"/>
      <c r="AI36" s="115"/>
      <c r="AJ36" s="106"/>
      <c r="AK36" s="105"/>
      <c r="AL36" s="114"/>
      <c r="AM36" s="114"/>
      <c r="AN36" s="106"/>
      <c r="AO36" s="105"/>
      <c r="AP36" s="114"/>
      <c r="AQ36" s="114"/>
      <c r="AR36" s="106"/>
      <c r="AS36" s="105"/>
      <c r="AT36" s="114"/>
      <c r="AU36" s="107"/>
      <c r="AV36" s="105"/>
      <c r="AW36" s="109"/>
      <c r="AX36" s="109"/>
      <c r="AY36" s="109"/>
      <c r="AZ36" s="109"/>
      <c r="BA36" s="117"/>
      <c r="BB36" s="117"/>
      <c r="BC36" s="111"/>
      <c r="BD36" s="110"/>
      <c r="BE36" s="118"/>
      <c r="BF36" s="114"/>
      <c r="BG36" s="107"/>
      <c r="BH36" s="105"/>
      <c r="BI36" s="114"/>
      <c r="BJ36" s="114"/>
      <c r="BK36" s="107"/>
      <c r="BL36" s="105"/>
      <c r="BM36" s="114"/>
      <c r="BN36" s="114"/>
      <c r="BO36" s="107"/>
      <c r="BP36" s="105"/>
      <c r="BQ36" s="119"/>
      <c r="BR36" s="114"/>
      <c r="BS36" s="105"/>
      <c r="BT36" s="114"/>
      <c r="BU36" s="114"/>
      <c r="BV36" s="107"/>
      <c r="BW36" s="105"/>
      <c r="BX36" s="114"/>
      <c r="BY36" s="114"/>
      <c r="BZ36" s="114"/>
      <c r="CA36" s="105"/>
      <c r="CB36" s="112"/>
      <c r="CC36" s="112"/>
      <c r="CD36" s="108"/>
      <c r="CE36" s="14"/>
      <c r="CF36" s="14"/>
      <c r="CG36" s="14"/>
      <c r="CH36" s="14"/>
      <c r="CI36" s="11"/>
      <c r="CJ36" s="11"/>
    </row>
    <row r="37" spans="1:88" s="12" customFormat="1" ht="21.75" customHeight="1">
      <c r="A37" s="121"/>
      <c r="B37" s="114"/>
      <c r="C37" s="115"/>
      <c r="D37" s="106"/>
      <c r="E37" s="105"/>
      <c r="F37" s="114"/>
      <c r="G37" s="114"/>
      <c r="H37" s="106"/>
      <c r="I37" s="105"/>
      <c r="J37" s="114"/>
      <c r="K37" s="114"/>
      <c r="L37" s="106"/>
      <c r="M37" s="105"/>
      <c r="N37" s="116"/>
      <c r="O37" s="114"/>
      <c r="P37" s="107"/>
      <c r="Q37" s="108"/>
      <c r="R37" s="114"/>
      <c r="S37" s="116"/>
      <c r="T37" s="107"/>
      <c r="U37" s="105"/>
      <c r="V37" s="108"/>
      <c r="W37" s="108"/>
      <c r="X37" s="107"/>
      <c r="Y37" s="108"/>
      <c r="Z37" s="114"/>
      <c r="AA37" s="114"/>
      <c r="AB37" s="106"/>
      <c r="AC37" s="105"/>
      <c r="AD37" s="114"/>
      <c r="AE37" s="114"/>
      <c r="AF37" s="106"/>
      <c r="AG37" s="105"/>
      <c r="AH37" s="114"/>
      <c r="AI37" s="115"/>
      <c r="AJ37" s="106"/>
      <c r="AK37" s="105"/>
      <c r="AL37" s="114"/>
      <c r="AM37" s="114"/>
      <c r="AN37" s="106"/>
      <c r="AO37" s="105"/>
      <c r="AP37" s="114"/>
      <c r="AQ37" s="114"/>
      <c r="AR37" s="106"/>
      <c r="AS37" s="105"/>
      <c r="AT37" s="114"/>
      <c r="AU37" s="107"/>
      <c r="AV37" s="105"/>
      <c r="AW37" s="109"/>
      <c r="AX37" s="109"/>
      <c r="AY37" s="109"/>
      <c r="AZ37" s="109"/>
      <c r="BA37" s="117"/>
      <c r="BB37" s="117"/>
      <c r="BC37" s="111"/>
      <c r="BD37" s="110"/>
      <c r="BE37" s="118"/>
      <c r="BF37" s="114"/>
      <c r="BG37" s="107"/>
      <c r="BH37" s="105"/>
      <c r="BI37" s="114"/>
      <c r="BJ37" s="114"/>
      <c r="BK37" s="107"/>
      <c r="BL37" s="105"/>
      <c r="BM37" s="114"/>
      <c r="BN37" s="114"/>
      <c r="BO37" s="107"/>
      <c r="BP37" s="105"/>
      <c r="BQ37" s="119"/>
      <c r="BR37" s="114"/>
      <c r="BS37" s="105"/>
      <c r="BT37" s="114"/>
      <c r="BU37" s="114"/>
      <c r="BV37" s="107"/>
      <c r="BW37" s="105"/>
      <c r="BX37" s="114"/>
      <c r="BY37" s="114"/>
      <c r="BZ37" s="114"/>
      <c r="CA37" s="105"/>
      <c r="CB37" s="112"/>
      <c r="CC37" s="112"/>
      <c r="CD37" s="108"/>
      <c r="CE37" s="14"/>
      <c r="CF37" s="14"/>
      <c r="CG37" s="14"/>
      <c r="CH37" s="14"/>
      <c r="CI37" s="11"/>
      <c r="CJ37" s="11"/>
    </row>
    <row r="38" spans="1:88" s="12" customFormat="1" ht="21.75" customHeight="1">
      <c r="A38" s="113"/>
      <c r="B38" s="114"/>
      <c r="C38" s="115"/>
      <c r="D38" s="106"/>
      <c r="E38" s="105"/>
      <c r="F38" s="114"/>
      <c r="G38" s="114"/>
      <c r="H38" s="106"/>
      <c r="I38" s="105"/>
      <c r="J38" s="114"/>
      <c r="K38" s="114"/>
      <c r="L38" s="106"/>
      <c r="M38" s="105"/>
      <c r="N38" s="116"/>
      <c r="O38" s="114"/>
      <c r="P38" s="107"/>
      <c r="Q38" s="108"/>
      <c r="R38" s="114"/>
      <c r="S38" s="116"/>
      <c r="T38" s="107"/>
      <c r="U38" s="105"/>
      <c r="V38" s="108"/>
      <c r="W38" s="108"/>
      <c r="X38" s="107"/>
      <c r="Y38" s="108"/>
      <c r="Z38" s="114"/>
      <c r="AA38" s="114"/>
      <c r="AB38" s="106"/>
      <c r="AC38" s="105"/>
      <c r="AD38" s="114"/>
      <c r="AE38" s="114"/>
      <c r="AF38" s="106"/>
      <c r="AG38" s="105"/>
      <c r="AH38" s="114"/>
      <c r="AI38" s="115"/>
      <c r="AJ38" s="106"/>
      <c r="AK38" s="105"/>
      <c r="AL38" s="114"/>
      <c r="AM38" s="114"/>
      <c r="AN38" s="106"/>
      <c r="AO38" s="105"/>
      <c r="AP38" s="114"/>
      <c r="AQ38" s="114"/>
      <c r="AR38" s="106"/>
      <c r="AS38" s="105"/>
      <c r="AT38" s="114"/>
      <c r="AU38" s="107"/>
      <c r="AV38" s="105"/>
      <c r="AW38" s="109"/>
      <c r="AX38" s="109"/>
      <c r="AY38" s="109"/>
      <c r="AZ38" s="109"/>
      <c r="BA38" s="117"/>
      <c r="BB38" s="117"/>
      <c r="BC38" s="111"/>
      <c r="BD38" s="110"/>
      <c r="BE38" s="118"/>
      <c r="BF38" s="114"/>
      <c r="BG38" s="107"/>
      <c r="BH38" s="105"/>
      <c r="BI38" s="114"/>
      <c r="BJ38" s="114"/>
      <c r="BK38" s="107"/>
      <c r="BL38" s="105"/>
      <c r="BM38" s="114"/>
      <c r="BN38" s="114"/>
      <c r="BO38" s="107"/>
      <c r="BP38" s="105"/>
      <c r="BQ38" s="119"/>
      <c r="BR38" s="114"/>
      <c r="BS38" s="105"/>
      <c r="BT38" s="114"/>
      <c r="BU38" s="114"/>
      <c r="BV38" s="107"/>
      <c r="BW38" s="105"/>
      <c r="BX38" s="114"/>
      <c r="BY38" s="114"/>
      <c r="BZ38" s="114"/>
      <c r="CA38" s="105"/>
      <c r="CB38" s="112"/>
      <c r="CC38" s="112"/>
      <c r="CD38" s="108"/>
      <c r="CE38" s="14"/>
      <c r="CF38" s="14"/>
      <c r="CG38" s="14"/>
      <c r="CH38" s="14"/>
      <c r="CI38" s="11"/>
      <c r="CJ38" s="11"/>
    </row>
    <row r="39" spans="1:88" s="12" customFormat="1" ht="21.75" customHeight="1">
      <c r="A39" s="113"/>
      <c r="B39" s="114"/>
      <c r="C39" s="115"/>
      <c r="D39" s="106"/>
      <c r="E39" s="105"/>
      <c r="F39" s="114"/>
      <c r="G39" s="114"/>
      <c r="H39" s="106"/>
      <c r="I39" s="105"/>
      <c r="J39" s="114"/>
      <c r="K39" s="114"/>
      <c r="L39" s="106"/>
      <c r="M39" s="105"/>
      <c r="N39" s="116"/>
      <c r="O39" s="114"/>
      <c r="P39" s="107"/>
      <c r="Q39" s="108"/>
      <c r="R39" s="114"/>
      <c r="S39" s="116"/>
      <c r="T39" s="107"/>
      <c r="U39" s="105"/>
      <c r="V39" s="108"/>
      <c r="W39" s="108"/>
      <c r="X39" s="107"/>
      <c r="Y39" s="108"/>
      <c r="Z39" s="114"/>
      <c r="AA39" s="114"/>
      <c r="AB39" s="106"/>
      <c r="AC39" s="105"/>
      <c r="AD39" s="114"/>
      <c r="AE39" s="114"/>
      <c r="AF39" s="106"/>
      <c r="AG39" s="105"/>
      <c r="AH39" s="114"/>
      <c r="AI39" s="115"/>
      <c r="AJ39" s="106"/>
      <c r="AK39" s="105"/>
      <c r="AL39" s="114"/>
      <c r="AM39" s="114"/>
      <c r="AN39" s="106"/>
      <c r="AO39" s="105"/>
      <c r="AP39" s="114"/>
      <c r="AQ39" s="114"/>
      <c r="AR39" s="106"/>
      <c r="AS39" s="105"/>
      <c r="AT39" s="114"/>
      <c r="AU39" s="107"/>
      <c r="AV39" s="105"/>
      <c r="AW39" s="109"/>
      <c r="AX39" s="109"/>
      <c r="AY39" s="109"/>
      <c r="AZ39" s="109"/>
      <c r="BA39" s="117"/>
      <c r="BB39" s="117"/>
      <c r="BC39" s="111"/>
      <c r="BD39" s="110"/>
      <c r="BE39" s="118"/>
      <c r="BF39" s="114"/>
      <c r="BG39" s="107"/>
      <c r="BH39" s="105"/>
      <c r="BI39" s="114"/>
      <c r="BJ39" s="114"/>
      <c r="BK39" s="107"/>
      <c r="BL39" s="105"/>
      <c r="BM39" s="114"/>
      <c r="BN39" s="114"/>
      <c r="BO39" s="107"/>
      <c r="BP39" s="105"/>
      <c r="BQ39" s="119"/>
      <c r="BR39" s="114"/>
      <c r="BS39" s="105"/>
      <c r="BT39" s="114"/>
      <c r="BU39" s="114"/>
      <c r="BV39" s="107"/>
      <c r="BW39" s="105"/>
      <c r="BX39" s="114"/>
      <c r="BY39" s="114"/>
      <c r="BZ39" s="114"/>
      <c r="CA39" s="105"/>
      <c r="CB39" s="112"/>
      <c r="CC39" s="112"/>
      <c r="CD39" s="108"/>
      <c r="CE39" s="14"/>
      <c r="CF39" s="14"/>
      <c r="CG39" s="14"/>
      <c r="CH39" s="14"/>
      <c r="CI39" s="11"/>
      <c r="CJ39" s="11"/>
    </row>
    <row r="40" spans="5:85" s="17" customFormat="1" ht="15.75"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BE40" s="19"/>
      <c r="BF40" s="19"/>
      <c r="BG40" s="19"/>
      <c r="BH40" s="20"/>
      <c r="BP40" s="21"/>
      <c r="BQ40" s="21"/>
      <c r="BR40" s="21"/>
      <c r="CF40" s="14"/>
      <c r="CG40" s="14"/>
    </row>
    <row r="41" spans="5:70" s="17" customFormat="1" ht="12.75"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BE41" s="19"/>
      <c r="BF41" s="19"/>
      <c r="BG41" s="19"/>
      <c r="BH41" s="20"/>
      <c r="BP41" s="21"/>
      <c r="BQ41" s="21"/>
      <c r="BR41" s="21"/>
    </row>
    <row r="42" spans="5:70" s="17" customFormat="1" ht="12.75"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BE42" s="19"/>
      <c r="BF42" s="19"/>
      <c r="BG42" s="19"/>
      <c r="BH42" s="20"/>
      <c r="BP42" s="21"/>
      <c r="BQ42" s="21"/>
      <c r="BR42" s="21"/>
    </row>
    <row r="43" spans="5:70" s="17" customFormat="1" ht="12.75"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BH43" s="21"/>
      <c r="BP43" s="21"/>
      <c r="BQ43" s="21"/>
      <c r="BR43" s="21"/>
    </row>
    <row r="44" spans="5:70" s="17" customFormat="1" ht="12.75"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BP44" s="21"/>
      <c r="BQ44" s="21"/>
      <c r="BR44" s="21"/>
    </row>
    <row r="45" spans="5:17" s="17" customFormat="1" ht="12.75"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5:17" s="17" customFormat="1" ht="12.75"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5:17" s="17" customFormat="1" ht="12.75"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="17" customFormat="1" ht="12.75"/>
    <row r="49" s="17" customFormat="1" ht="12.75"/>
    <row r="50" s="17" customFormat="1" ht="12.75"/>
    <row r="51" s="17" customFormat="1" ht="12.75"/>
    <row r="52" s="17" customFormat="1" ht="12.75"/>
    <row r="53" s="17" customFormat="1" ht="12.75"/>
    <row r="54" s="17" customFormat="1" ht="12.75"/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</sheetData>
  <sheetProtection/>
  <mergeCells count="152">
    <mergeCell ref="EJ6:EJ7"/>
    <mergeCell ref="EK6:EK7"/>
    <mergeCell ref="DX6:DX7"/>
    <mergeCell ref="DY6:DZ6"/>
    <mergeCell ref="EB6:EB7"/>
    <mergeCell ref="EC6:ED6"/>
    <mergeCell ref="EG6:EH6"/>
    <mergeCell ref="EI6:EI7"/>
    <mergeCell ref="EE6:EE7"/>
    <mergeCell ref="EF6:EF7"/>
    <mergeCell ref="DC6:DD6"/>
    <mergeCell ref="DG6:DH6"/>
    <mergeCell ref="DL6:DL7"/>
    <mergeCell ref="DM6:DM7"/>
    <mergeCell ref="DJ6:DJ7"/>
    <mergeCell ref="DK6:DK7"/>
    <mergeCell ref="EI3:EK5"/>
    <mergeCell ref="CQ4:CR5"/>
    <mergeCell ref="DW5:DZ5"/>
    <mergeCell ref="EA5:ED5"/>
    <mergeCell ref="BB6:BC6"/>
    <mergeCell ref="BD6:BD7"/>
    <mergeCell ref="BE6:BE7"/>
    <mergeCell ref="BH6:BH7"/>
    <mergeCell ref="BI6:BJ6"/>
    <mergeCell ref="BL6:BL7"/>
    <mergeCell ref="DI3:DK5"/>
    <mergeCell ref="DL3:DN5"/>
    <mergeCell ref="DO3:DR5"/>
    <mergeCell ref="DS3:DV5"/>
    <mergeCell ref="DW3:ED4"/>
    <mergeCell ref="EE3:EH5"/>
    <mergeCell ref="EA1:EK1"/>
    <mergeCell ref="AR3:AY5"/>
    <mergeCell ref="AZ3:BC5"/>
    <mergeCell ref="BD3:BF5"/>
    <mergeCell ref="BG3:BJ5"/>
    <mergeCell ref="BK3:BN5"/>
    <mergeCell ref="BO3:BR5"/>
    <mergeCell ref="BS3:BV5"/>
    <mergeCell ref="BW3:BY5"/>
    <mergeCell ref="BZ3:CB5"/>
    <mergeCell ref="DW6:DW7"/>
    <mergeCell ref="EA6:EA7"/>
    <mergeCell ref="DO6:DO7"/>
    <mergeCell ref="DS6:DS7"/>
    <mergeCell ref="DP6:DP7"/>
    <mergeCell ref="DQ6:DR6"/>
    <mergeCell ref="DT6:DT7"/>
    <mergeCell ref="DU6:DV6"/>
    <mergeCell ref="DN6:DN7"/>
    <mergeCell ref="DE6:DE7"/>
    <mergeCell ref="DF6:DF7"/>
    <mergeCell ref="CS6:CS7"/>
    <mergeCell ref="CT6:CT7"/>
    <mergeCell ref="CU6:CV6"/>
    <mergeCell ref="CW6:CX6"/>
    <mergeCell ref="DI6:DI7"/>
    <mergeCell ref="CY6:CZ6"/>
    <mergeCell ref="DA6:DB6"/>
    <mergeCell ref="CF6:CF7"/>
    <mergeCell ref="CG6:CG7"/>
    <mergeCell ref="CH6:CH7"/>
    <mergeCell ref="CI6:CI7"/>
    <mergeCell ref="CN6:CN7"/>
    <mergeCell ref="CJ6:CJ7"/>
    <mergeCell ref="CK6:CK7"/>
    <mergeCell ref="CL6:CL7"/>
    <mergeCell ref="CM6:CM7"/>
    <mergeCell ref="BZ6:BZ7"/>
    <mergeCell ref="CA6:CA7"/>
    <mergeCell ref="CB6:CB7"/>
    <mergeCell ref="CC6:CC7"/>
    <mergeCell ref="CD6:CD7"/>
    <mergeCell ref="CE6:CE7"/>
    <mergeCell ref="BT6:BT7"/>
    <mergeCell ref="BW6:BW7"/>
    <mergeCell ref="BX6:BX7"/>
    <mergeCell ref="BY6:BY7"/>
    <mergeCell ref="BU6:BV6"/>
    <mergeCell ref="BO6:BO7"/>
    <mergeCell ref="BS6:BS7"/>
    <mergeCell ref="BM6:BN6"/>
    <mergeCell ref="BP6:BP7"/>
    <mergeCell ref="BQ6:BR6"/>
    <mergeCell ref="BF6:BF7"/>
    <mergeCell ref="BG6:BG7"/>
    <mergeCell ref="BK6:BK7"/>
    <mergeCell ref="AW6:AX6"/>
    <mergeCell ref="AY6:AY7"/>
    <mergeCell ref="AZ6:AZ7"/>
    <mergeCell ref="BA6:BA7"/>
    <mergeCell ref="AT6:AT7"/>
    <mergeCell ref="AU6:AU7"/>
    <mergeCell ref="AV6:AV7"/>
    <mergeCell ref="AS6:AS7"/>
    <mergeCell ref="AG6:AG7"/>
    <mergeCell ref="AH6:AH7"/>
    <mergeCell ref="AI6:AI7"/>
    <mergeCell ref="AJ6:AJ7"/>
    <mergeCell ref="AK6:AK7"/>
    <mergeCell ref="AD6:AD7"/>
    <mergeCell ref="AE6:AF6"/>
    <mergeCell ref="AN6:AN7"/>
    <mergeCell ref="AO6:AO7"/>
    <mergeCell ref="AP6:AQ6"/>
    <mergeCell ref="AR6:AR7"/>
    <mergeCell ref="S6:S7"/>
    <mergeCell ref="T6:T7"/>
    <mergeCell ref="U6:U7"/>
    <mergeCell ref="V6:V7"/>
    <mergeCell ref="W6:X6"/>
    <mergeCell ref="AL6:AM6"/>
    <mergeCell ref="Y6:Y7"/>
    <mergeCell ref="Z6:Z7"/>
    <mergeCell ref="AA6:AB6"/>
    <mergeCell ref="AC6:AC7"/>
    <mergeCell ref="K6:K7"/>
    <mergeCell ref="L6:M6"/>
    <mergeCell ref="N6:N7"/>
    <mergeCell ref="O6:O7"/>
    <mergeCell ref="P6:Q6"/>
    <mergeCell ref="R6:R7"/>
    <mergeCell ref="C6:C7"/>
    <mergeCell ref="D6:E6"/>
    <mergeCell ref="F6:F7"/>
    <mergeCell ref="G6:G7"/>
    <mergeCell ref="H6:I6"/>
    <mergeCell ref="J6:J7"/>
    <mergeCell ref="CL3:CN5"/>
    <mergeCell ref="CS3:CV5"/>
    <mergeCell ref="CF3:CH5"/>
    <mergeCell ref="CI3:CK5"/>
    <mergeCell ref="CW3:DD5"/>
    <mergeCell ref="DE3:DH5"/>
    <mergeCell ref="CC3:CE5"/>
    <mergeCell ref="Y3:AB3"/>
    <mergeCell ref="AC3:AF5"/>
    <mergeCell ref="AG3:AI5"/>
    <mergeCell ref="AJ3:AM5"/>
    <mergeCell ref="Y4:AB5"/>
    <mergeCell ref="AN3:AQ5"/>
    <mergeCell ref="B1:W1"/>
    <mergeCell ref="B2:W2"/>
    <mergeCell ref="A3:A7"/>
    <mergeCell ref="B3:E5"/>
    <mergeCell ref="F3:I5"/>
    <mergeCell ref="J3:M5"/>
    <mergeCell ref="N3:Q5"/>
    <mergeCell ref="R3:T5"/>
    <mergeCell ref="U3:X5"/>
    <mergeCell ref="B6:B7"/>
  </mergeCells>
  <printOptions verticalCentered="1"/>
  <pageMargins left="0.1968503937007874" right="0.1968503937007874" top="0.9448818897637796" bottom="0.1968503937007874" header="0.15748031496062992" footer="0"/>
  <pageSetup fitToHeight="2" horizontalDpi="600" verticalDpi="600" orientation="landscape" paperSize="9" scale="55" r:id="rId1"/>
  <colBreaks count="5" manualBreakCount="5">
    <brk id="24" max="21" man="1"/>
    <brk id="43" max="21" man="1"/>
    <brk id="74" max="21" man="1"/>
    <brk id="100" max="21" man="1"/>
    <brk id="134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Чобанюк Алла К.</cp:lastModifiedBy>
  <cp:lastPrinted>2018-11-07T08:06:52Z</cp:lastPrinted>
  <dcterms:created xsi:type="dcterms:W3CDTF">2017-11-17T08:56:41Z</dcterms:created>
  <dcterms:modified xsi:type="dcterms:W3CDTF">2018-11-08T13:41:07Z</dcterms:modified>
  <cp:category/>
  <cp:version/>
  <cp:contentType/>
  <cp:contentStatus/>
</cp:coreProperties>
</file>